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 filterPrivacy="1" defaultThemeVersion="124226"/>
  <xr:revisionPtr revIDLastSave="0" documentId="13_ncr:1_{44980390-2CC6-4E9B-B937-AC7521923DE7}" xr6:coauthVersionLast="47" xr6:coauthVersionMax="47" xr10:uidLastSave="{00000000-0000-0000-0000-000000000000}"/>
  <bookViews>
    <workbookView xWindow="35880" yWindow="-120" windowWidth="57840" windowHeight="15720" xr2:uid="{00000000-000D-0000-FFFF-FFFF00000000}"/>
  </bookViews>
  <sheets>
    <sheet name="Bearbeitungshinweise" sheetId="1" r:id="rId1"/>
    <sheet name="Änderungshistorie" sheetId="11" r:id="rId2"/>
    <sheet name="Burn-Down-Chart (US)" sheetId="13" r:id="rId3"/>
    <sheet name="Burn-Up-Chart (US)" sheetId="14" r:id="rId4"/>
    <sheet name="Burn-Down-Chart (SP)" sheetId="15" r:id="rId5"/>
    <sheet name="Burn-Up-Chart (SP)" sheetId="16" r:id="rId6"/>
    <sheet name="Beispiel Status Sprint 6" sheetId="17" r:id="rId7"/>
  </sheets>
  <definedNames>
    <definedName name="_xlnm.Print_Area" localSheetId="1">Änderungshistorie!$A$1:$G$26</definedName>
    <definedName name="_xlnm.Print_Area" localSheetId="0">Bearbeitungshinweise!$A$1:$T$51</definedName>
    <definedName name="rng_AbstandZeilen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20" i="17" l="1"/>
  <c r="N20" i="17"/>
  <c r="M20" i="17"/>
  <c r="L20" i="17"/>
  <c r="K20" i="17"/>
  <c r="J20" i="17"/>
  <c r="O18" i="17"/>
  <c r="O19" i="17" s="1"/>
  <c r="N18" i="17"/>
  <c r="N19" i="17" s="1"/>
  <c r="M18" i="17"/>
  <c r="M19" i="17" s="1"/>
  <c r="L18" i="17"/>
  <c r="L19" i="17" s="1"/>
  <c r="K18" i="17"/>
  <c r="K19" i="17" s="1"/>
  <c r="J18" i="17"/>
  <c r="J19" i="17" s="1"/>
  <c r="J16" i="17"/>
  <c r="K16" i="17" s="1"/>
  <c r="L16" i="17" s="1"/>
  <c r="M16" i="17" s="1"/>
  <c r="N16" i="17" s="1"/>
  <c r="O16" i="17" s="1"/>
  <c r="K20" i="16"/>
  <c r="L20" i="16"/>
  <c r="M20" i="16"/>
  <c r="N20" i="16"/>
  <c r="O20" i="16"/>
  <c r="P20" i="16"/>
  <c r="Q20" i="16"/>
  <c r="R20" i="16"/>
  <c r="S20" i="16"/>
  <c r="T20" i="16"/>
  <c r="U20" i="16"/>
  <c r="J20" i="16"/>
  <c r="K20" i="15"/>
  <c r="L20" i="15"/>
  <c r="M20" i="15"/>
  <c r="N20" i="15"/>
  <c r="O20" i="15"/>
  <c r="P20" i="15"/>
  <c r="Q20" i="15"/>
  <c r="R20" i="15"/>
  <c r="S20" i="15"/>
  <c r="T20" i="15"/>
  <c r="U20" i="15"/>
  <c r="J20" i="15"/>
  <c r="K20" i="14"/>
  <c r="L20" i="14"/>
  <c r="M20" i="14"/>
  <c r="N20" i="14"/>
  <c r="O20" i="14"/>
  <c r="P20" i="14"/>
  <c r="Q20" i="14"/>
  <c r="R20" i="14"/>
  <c r="S20" i="14"/>
  <c r="T20" i="14"/>
  <c r="U20" i="14"/>
  <c r="J20" i="14"/>
  <c r="K20" i="13"/>
  <c r="L20" i="13"/>
  <c r="M20" i="13"/>
  <c r="N20" i="13"/>
  <c r="O20" i="13"/>
  <c r="P20" i="13"/>
  <c r="Q20" i="13"/>
  <c r="R20" i="13"/>
  <c r="S20" i="13"/>
  <c r="T20" i="13"/>
  <c r="U20" i="13"/>
  <c r="J20" i="13"/>
  <c r="O21" i="17" l="1"/>
  <c r="O22" i="17" s="1"/>
  <c r="J21" i="17"/>
  <c r="J22" i="17" s="1"/>
  <c r="K21" i="17"/>
  <c r="K22" i="17" s="1"/>
  <c r="L21" i="17"/>
  <c r="L22" i="17" s="1"/>
  <c r="M21" i="17"/>
  <c r="M22" i="17" s="1"/>
  <c r="N21" i="17"/>
  <c r="N22" i="17" s="1"/>
  <c r="S21" i="16"/>
  <c r="S22" i="16" s="1"/>
  <c r="Q21" i="16"/>
  <c r="Q22" i="16" s="1"/>
  <c r="T21" i="16"/>
  <c r="T22" i="16" s="1"/>
  <c r="L21" i="16"/>
  <c r="L22" i="16" s="1"/>
  <c r="K21" i="16"/>
  <c r="K22" i="16" s="1"/>
  <c r="Q21" i="15"/>
  <c r="Q22" i="15" s="1"/>
  <c r="S21" i="15"/>
  <c r="S22" i="15" s="1"/>
  <c r="J21" i="15"/>
  <c r="J22" i="15" s="1"/>
  <c r="K21" i="15"/>
  <c r="K22" i="15" s="1"/>
  <c r="R21" i="15"/>
  <c r="R22" i="15" s="1"/>
  <c r="O21" i="14"/>
  <c r="O22" i="14" s="1"/>
  <c r="J21" i="14"/>
  <c r="J22" i="14" s="1"/>
  <c r="S21" i="14"/>
  <c r="S22" i="14" s="1"/>
  <c r="K21" i="14"/>
  <c r="K22" i="14" s="1"/>
  <c r="Q21" i="14"/>
  <c r="Q22" i="14" s="1"/>
  <c r="J21" i="16"/>
  <c r="J22" i="16" s="1"/>
  <c r="R21" i="16"/>
  <c r="R22" i="16" s="1"/>
  <c r="M21" i="16"/>
  <c r="M22" i="16" s="1"/>
  <c r="U21" i="16"/>
  <c r="U22" i="16" s="1"/>
  <c r="N21" i="16"/>
  <c r="N22" i="16" s="1"/>
  <c r="O21" i="16"/>
  <c r="O22" i="16" s="1"/>
  <c r="P21" i="16"/>
  <c r="P22" i="16" s="1"/>
  <c r="L21" i="15"/>
  <c r="L22" i="15" s="1"/>
  <c r="T21" i="15"/>
  <c r="T22" i="15" s="1"/>
  <c r="M21" i="15"/>
  <c r="M22" i="15" s="1"/>
  <c r="U21" i="15"/>
  <c r="U22" i="15" s="1"/>
  <c r="O21" i="15"/>
  <c r="O22" i="15" s="1"/>
  <c r="N21" i="15"/>
  <c r="N22" i="15" s="1"/>
  <c r="P21" i="15"/>
  <c r="P22" i="15" s="1"/>
  <c r="P21" i="14"/>
  <c r="P22" i="14" s="1"/>
  <c r="R21" i="14"/>
  <c r="R22" i="14" s="1"/>
  <c r="T21" i="14"/>
  <c r="T22" i="14" s="1"/>
  <c r="U21" i="14"/>
  <c r="U22" i="14" s="1"/>
  <c r="L21" i="14"/>
  <c r="L22" i="14" s="1"/>
  <c r="M21" i="14"/>
  <c r="M22" i="14" s="1"/>
  <c r="N21" i="14"/>
  <c r="N22" i="14" s="1"/>
  <c r="U18" i="16" l="1"/>
  <c r="U19" i="16" s="1"/>
  <c r="T18" i="16"/>
  <c r="T19" i="16" s="1"/>
  <c r="S18" i="16"/>
  <c r="S19" i="16" s="1"/>
  <c r="R18" i="16"/>
  <c r="R19" i="16" s="1"/>
  <c r="Q18" i="16"/>
  <c r="Q19" i="16" s="1"/>
  <c r="P18" i="16"/>
  <c r="P19" i="16" s="1"/>
  <c r="O18" i="16"/>
  <c r="O19" i="16" s="1"/>
  <c r="N18" i="16"/>
  <c r="N19" i="16" s="1"/>
  <c r="M18" i="16"/>
  <c r="M19" i="16" s="1"/>
  <c r="L18" i="16"/>
  <c r="L19" i="16" s="1"/>
  <c r="K18" i="16"/>
  <c r="K19" i="16" s="1"/>
  <c r="J18" i="16"/>
  <c r="J19" i="16" s="1"/>
  <c r="J16" i="16"/>
  <c r="K16" i="16" s="1"/>
  <c r="L16" i="16" s="1"/>
  <c r="M16" i="16" s="1"/>
  <c r="N16" i="16" s="1"/>
  <c r="O16" i="16" s="1"/>
  <c r="P16" i="16" s="1"/>
  <c r="Q16" i="16" s="1"/>
  <c r="R16" i="16" s="1"/>
  <c r="S16" i="16" s="1"/>
  <c r="T16" i="16" s="1"/>
  <c r="U16" i="16" s="1"/>
  <c r="U18" i="15"/>
  <c r="U19" i="15" s="1"/>
  <c r="T18" i="15"/>
  <c r="T19" i="15" s="1"/>
  <c r="S18" i="15"/>
  <c r="S19" i="15" s="1"/>
  <c r="R18" i="15"/>
  <c r="R19" i="15" s="1"/>
  <c r="Q18" i="15"/>
  <c r="Q19" i="15" s="1"/>
  <c r="P18" i="15"/>
  <c r="P19" i="15" s="1"/>
  <c r="O18" i="15"/>
  <c r="O19" i="15" s="1"/>
  <c r="N18" i="15"/>
  <c r="N19" i="15" s="1"/>
  <c r="M18" i="15"/>
  <c r="M19" i="15" s="1"/>
  <c r="L18" i="15"/>
  <c r="L19" i="15" s="1"/>
  <c r="K18" i="15"/>
  <c r="K19" i="15" s="1"/>
  <c r="J18" i="15"/>
  <c r="J19" i="15" s="1"/>
  <c r="J16" i="15"/>
  <c r="K16" i="15" s="1"/>
  <c r="L16" i="15" s="1"/>
  <c r="U18" i="14"/>
  <c r="U19" i="14" s="1"/>
  <c r="T18" i="14"/>
  <c r="T19" i="14" s="1"/>
  <c r="S18" i="14"/>
  <c r="S19" i="14" s="1"/>
  <c r="R18" i="14"/>
  <c r="R19" i="14" s="1"/>
  <c r="Q18" i="14"/>
  <c r="Q19" i="14" s="1"/>
  <c r="P18" i="14"/>
  <c r="P19" i="14" s="1"/>
  <c r="O18" i="14"/>
  <c r="O19" i="14" s="1"/>
  <c r="N18" i="14"/>
  <c r="N19" i="14" s="1"/>
  <c r="M18" i="14"/>
  <c r="M19" i="14" s="1"/>
  <c r="L18" i="14"/>
  <c r="L19" i="14" s="1"/>
  <c r="K18" i="14"/>
  <c r="K19" i="14" s="1"/>
  <c r="J18" i="14"/>
  <c r="J19" i="14" s="1"/>
  <c r="J16" i="14"/>
  <c r="U18" i="13"/>
  <c r="U19" i="13" s="1"/>
  <c r="T18" i="13"/>
  <c r="T19" i="13" s="1"/>
  <c r="S18" i="13"/>
  <c r="S19" i="13" s="1"/>
  <c r="R18" i="13"/>
  <c r="R19" i="13" s="1"/>
  <c r="Q18" i="13"/>
  <c r="Q19" i="13" s="1"/>
  <c r="P18" i="13"/>
  <c r="P19" i="13" s="1"/>
  <c r="O18" i="13"/>
  <c r="O19" i="13" s="1"/>
  <c r="N18" i="13"/>
  <c r="N19" i="13" s="1"/>
  <c r="M18" i="13"/>
  <c r="M19" i="13" s="1"/>
  <c r="L18" i="13"/>
  <c r="L19" i="13" s="1"/>
  <c r="K18" i="13"/>
  <c r="K19" i="13" s="1"/>
  <c r="J18" i="13"/>
  <c r="J19" i="13" s="1"/>
  <c r="J16" i="13"/>
  <c r="K16" i="13" l="1"/>
  <c r="M16" i="15"/>
  <c r="K16" i="14"/>
  <c r="J21" i="13" l="1"/>
  <c r="J22" i="13" s="1"/>
  <c r="L16" i="13"/>
  <c r="N16" i="15"/>
  <c r="L16" i="14"/>
  <c r="L21" i="13" l="1"/>
  <c r="L22" i="13" s="1"/>
  <c r="K21" i="13"/>
  <c r="K22" i="13" s="1"/>
  <c r="M16" i="13"/>
  <c r="O16" i="15"/>
  <c r="M16" i="14"/>
  <c r="N16" i="13" l="1"/>
  <c r="P16" i="15"/>
  <c r="N16" i="14"/>
  <c r="M21" i="13" l="1"/>
  <c r="M22" i="13" s="1"/>
  <c r="O16" i="13"/>
  <c r="N21" i="13"/>
  <c r="N22" i="13" s="1"/>
  <c r="Q16" i="15"/>
  <c r="O16" i="14"/>
  <c r="P16" i="13" l="1"/>
  <c r="R16" i="15"/>
  <c r="P16" i="14"/>
  <c r="O21" i="13" l="1"/>
  <c r="O22" i="13" s="1"/>
  <c r="Q16" i="13"/>
  <c r="S16" i="15"/>
  <c r="Q16" i="14"/>
  <c r="P21" i="13" l="1"/>
  <c r="P22" i="13" s="1"/>
  <c r="R16" i="13"/>
  <c r="T16" i="15"/>
  <c r="R16" i="14"/>
  <c r="Q21" i="13" l="1"/>
  <c r="Q22" i="13" s="1"/>
  <c r="S16" i="13"/>
  <c r="U16" i="15"/>
  <c r="S16" i="14"/>
  <c r="R21" i="13" l="1"/>
  <c r="R22" i="13" s="1"/>
  <c r="T16" i="13"/>
  <c r="S21" i="13"/>
  <c r="S22" i="13" s="1"/>
  <c r="T16" i="14"/>
  <c r="U16" i="13" l="1"/>
  <c r="T21" i="13"/>
  <c r="T22" i="13" s="1"/>
  <c r="U16" i="14"/>
  <c r="U21" i="13" l="1"/>
  <c r="U22" i="13" s="1"/>
</calcChain>
</file>

<file path=xl/sharedStrings.xml><?xml version="1.0" encoding="utf-8"?>
<sst xmlns="http://schemas.openxmlformats.org/spreadsheetml/2006/main" count="218" uniqueCount="101">
  <si>
    <t>Status</t>
  </si>
  <si>
    <t>Beschreibung / Kurzbeschreibung:</t>
  </si>
  <si>
    <t>Zweck der Vorlage:</t>
  </si>
  <si>
    <t>Änderungshistorie</t>
  </si>
  <si>
    <t>Bereitstellung Steuerungssystem DA2020</t>
  </si>
  <si>
    <t>Version</t>
  </si>
  <si>
    <t>Datum</t>
  </si>
  <si>
    <t>Name</t>
  </si>
  <si>
    <t>Änderung</t>
  </si>
  <si>
    <t>Kopfdaten:</t>
  </si>
  <si>
    <t>Projektname:</t>
  </si>
  <si>
    <t>Projektnummer:</t>
  </si>
  <si>
    <t>P2104.22.36.2020</t>
  </si>
  <si>
    <t>Projektleiter:</t>
  </si>
  <si>
    <t>Markus Schmidt</t>
  </si>
  <si>
    <t>Hinweis: Die Kopfdaten können um weitere Inhalte aus den Projektstammdaten erweitert werden (siehe Projektstammdaten).</t>
  </si>
  <si>
    <t>Version 0.1</t>
  </si>
  <si>
    <t>Dietmar Müller</t>
  </si>
  <si>
    <t>Dokument angelegt.</t>
  </si>
  <si>
    <t>Entwurf</t>
  </si>
  <si>
    <t xml:space="preserve"> </t>
  </si>
  <si>
    <t>Name der Vorlage:</t>
  </si>
  <si>
    <t>Reiter: Änderungshistorie:</t>
  </si>
  <si>
    <t>Hier wird die Änderungshistorie zum Dokument abgebildet.</t>
  </si>
  <si>
    <t>Bearbeitungshinweise:</t>
  </si>
  <si>
    <t>Eingabefeld</t>
  </si>
  <si>
    <t>Felder für die Eingabe von Daten.</t>
  </si>
  <si>
    <t>Auswahlfeld</t>
  </si>
  <si>
    <t>Hier wird eine mögliche Auswahl von vorgegebenen Einträgen möglich.</t>
  </si>
  <si>
    <t>Hilfsberechnungen</t>
  </si>
  <si>
    <t>Spalten zur Hilfsberechnung.</t>
  </si>
  <si>
    <t>Berechnungsfeld</t>
  </si>
  <si>
    <t>Hier werden Berechnungen durchgeführt. Keine Dateneingabe vornehmen bzw. möglich.</t>
  </si>
  <si>
    <t>Verknüpfung</t>
  </si>
  <si>
    <t>Hier werden Daten / Texte dargestellt, die von anderer Stelle geholt werden.</t>
  </si>
  <si>
    <t>Bearbeitungshinweise zu MS-Office:</t>
  </si>
  <si>
    <t>Dokument mit aktuellen Daten fortgeschrieben.</t>
  </si>
  <si>
    <t>Version 0.2</t>
  </si>
  <si>
    <t>Burn-Down-Chart</t>
  </si>
  <si>
    <t>Bezeichnung Y-Achse</t>
  </si>
  <si>
    <t>Bezeichnung X-Achse</t>
  </si>
  <si>
    <t>Anzahl Sprints</t>
  </si>
  <si>
    <t>Gesamtanzahl User-Storys</t>
  </si>
  <si>
    <t>Realisierte User-Storys im Sprint</t>
  </si>
  <si>
    <t>Gesamtanzahl realisierte User-Storys</t>
  </si>
  <si>
    <t>Gesamtanzahl Story-Points</t>
  </si>
  <si>
    <t>Sprint-Nummer</t>
  </si>
  <si>
    <t>Basisdaten Burn-Down-Chart User-Story</t>
  </si>
  <si>
    <t>Berechnete Restmenge User-Storys</t>
  </si>
  <si>
    <t>Berechnete Restmenge User-Storys (Kopie)</t>
  </si>
  <si>
    <t>Summe Backlogeinträge</t>
  </si>
  <si>
    <t>Restmenge User-Storys</t>
  </si>
  <si>
    <t>Verlauf User-Storys</t>
  </si>
  <si>
    <t>Realisierte User-Storys</t>
  </si>
  <si>
    <t>Summe realisierte User-Storys</t>
  </si>
  <si>
    <t>Basisdaten Burn-Down-Chart Story-Points</t>
  </si>
  <si>
    <t>Gesamtanzahl Story-Point</t>
  </si>
  <si>
    <t>Gesamtanzahl realisierte Story-Point</t>
  </si>
  <si>
    <t>Realisierte Story-Point im Sprint</t>
  </si>
  <si>
    <t>Berechnete Restmenge Story-Point</t>
  </si>
  <si>
    <t>Berechnete Restmenge Story-Point (Kopie)</t>
  </si>
  <si>
    <t>Realisierte Story-Point</t>
  </si>
  <si>
    <t>Restmenge Story-Point</t>
  </si>
  <si>
    <t>Verlauf Story-Point</t>
  </si>
  <si>
    <t>Gesamtanzahl realisierte Story-Points</t>
  </si>
  <si>
    <t>Realisierte Story-Pointsim Sprint</t>
  </si>
  <si>
    <t>Berechnete Restmenge Story-Points</t>
  </si>
  <si>
    <t>Realisierte Story-Points</t>
  </si>
  <si>
    <t>Restmenge Story-Points</t>
  </si>
  <si>
    <t>Summe realisierte Story-Points</t>
  </si>
  <si>
    <t>Velocity im Sprint</t>
  </si>
  <si>
    <t>Durchschnittliche Velocity</t>
  </si>
  <si>
    <t>Prognose Anzahl benötigter Sprints</t>
  </si>
  <si>
    <t>Verlauf Story-Points</t>
  </si>
  <si>
    <t>Reiter: Burn-Down-Chart (US):</t>
  </si>
  <si>
    <t>Diese Vorlage stellt Burn-Down- und Burn-Up-Charts zur Verfügung.</t>
  </si>
  <si>
    <t>Burn-Down- / Burn-Up-Chart</t>
  </si>
  <si>
    <t>Hier ist ein Burn-Down-Chart dargestellt, das für die Dimenstion Arbeit die Anzahl der User-Storys aufführt.</t>
  </si>
  <si>
    <t>Reiter: Burn-Up-Chart (US):</t>
  </si>
  <si>
    <t>Hier ist ein Burn-Up-Chart dargestellt, das für die Dimenstion Arbeit die Anzahl der User-Storys aufführt.</t>
  </si>
  <si>
    <t>Reiter: Burn-Down-Chart (SP):</t>
  </si>
  <si>
    <t>Reiter: Burn-Up-Chart (SP):</t>
  </si>
  <si>
    <t>Hier ist ein Burn-Down-Chart dargestellt, das für die Dimenstion Arbeit die Anzahl der Story-Poins aufführt.</t>
  </si>
  <si>
    <t>Hier ist ein Burn-Up-Chart dargestellt, das für die Dimenstion Arbeit die Anzahl der Story-Poins aufführt.</t>
  </si>
  <si>
    <t>Datenfelder:</t>
  </si>
  <si>
    <t>Anzahl User-Storys im Product-Backlog</t>
  </si>
  <si>
    <t>Anzahl Story-Poins im Product-Backlog</t>
  </si>
  <si>
    <t>Hier wird die Gesamtanzahl der User-Storys bzw. Story-Points eingetragen. Die Gesamtanzahl kann sich im Laufe des Projektes abhängig vom Redefinement des Product-Backlogs verändern.</t>
  </si>
  <si>
    <t>Hier werden die jeweils im Sprint realisierten User-Storys bzw. Story-Points eingetragen.</t>
  </si>
  <si>
    <t>Dies ist eine Kopie der berechneten Restmenge der User-Storys bzw. Story-Points, um den Verlauf darzustellen.</t>
  </si>
  <si>
    <t>Hier wird die jeweilige Gesamtanzahl der realisierten User-Story bzw. der bearbeiteten Story-Poins berechnet.</t>
  </si>
  <si>
    <t>Hier wir die Restmenge an User-Storys bzw. Story-Points berechnet.</t>
  </si>
  <si>
    <t>Hier wird der Durchschnittswert der erreichen Velocity jeweils mit jedem neu hinzukommenden Sprint neu berechnet.</t>
  </si>
  <si>
    <t>Hier wird für jeden Sprint eine Prognose berechnet, wie viele Sprints zur Realisierung des Backlogs auf Basis der bisherigen Velocity notwendig sein werden.</t>
  </si>
  <si>
    <t>Die Graphiken Burn-Down- / Burn-Up-Charts können leicht in Berichte kopiert werden.</t>
  </si>
  <si>
    <t>Reiter "Beispiel Status Sprint 6" zeicht dies. Hier sind nur die Daten bis zu Sprint 6 eingepflegt.</t>
  </si>
  <si>
    <t>Die berechneten Kennzahlen zur Velocity oder zur Prognose der voraussichtlich benötigten Anzahl an Sprints können ebenso in Berichte übertragen werden.</t>
  </si>
  <si>
    <t>Hier wird die Velocity berechnet. Die Velecity ist die "Geschwindigkeit" mit der die realisierten User-Storys bzw. Story-Point pro  Sprint dargestellt werden.</t>
  </si>
  <si>
    <t>Die Anzahl der Sprints können in den Tabellen leicht gekürzt oder erweitert werden. Hier können einfach neue Spalten hinzugefügt werden.</t>
  </si>
  <si>
    <t>Die Diagramme werden im Projekt, Sprint für Sprint weiter fortgeschrieben werden. Es sind deshalb immer nur am Ende des Sprints Daten einzufügen.</t>
  </si>
  <si>
    <t>Burn-Up-Chart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</si>
</sst>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4"/>
      <color theme="3" tint="0.3999755851924192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59999389629810485"/>
        <bgColor indexed="64"/>
      </patternFill>
    </fill>
  </fills>
  <borders count="30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4" fillId="6" borderId="23" applyNumberFormat="0" applyAlignment="0" applyProtection="0"/>
    <xf numFmtId="0" fontId="4" fillId="8" borderId="23" applyNumberFormat="0" applyAlignment="0" applyProtection="0"/>
    <xf numFmtId="0" fontId="4" fillId="3" borderId="26" applyNumberFormat="0" applyAlignment="0" applyProtection="0"/>
  </cellStyleXfs>
  <cellXfs count="83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1" fillId="2" borderId="4" xfId="0" applyFont="1" applyFill="1" applyBorder="1"/>
    <xf numFmtId="0" fontId="0" fillId="2" borderId="5" xfId="0" applyFill="1" applyBorder="1" applyAlignment="1">
      <alignment wrapText="1"/>
    </xf>
    <xf numFmtId="0" fontId="0" fillId="2" borderId="5" xfId="0" applyFill="1" applyBorder="1"/>
    <xf numFmtId="0" fontId="0" fillId="2" borderId="3" xfId="0" applyFill="1" applyBorder="1"/>
    <xf numFmtId="0" fontId="0" fillId="2" borderId="6" xfId="0" applyFill="1" applyBorder="1"/>
    <xf numFmtId="0" fontId="0" fillId="2" borderId="0" xfId="0" applyFill="1" applyAlignment="1">
      <alignment wrapText="1"/>
    </xf>
    <xf numFmtId="0" fontId="0" fillId="2" borderId="0" xfId="0" applyFill="1"/>
    <xf numFmtId="0" fontId="0" fillId="2" borderId="2" xfId="0" applyFill="1" applyBorder="1"/>
    <xf numFmtId="0" fontId="0" fillId="2" borderId="7" xfId="0" applyFill="1" applyBorder="1"/>
    <xf numFmtId="0" fontId="0" fillId="2" borderId="8" xfId="0" applyFill="1" applyBorder="1" applyAlignment="1">
      <alignment wrapText="1"/>
    </xf>
    <xf numFmtId="0" fontId="0" fillId="2" borderId="8" xfId="0" applyFill="1" applyBorder="1"/>
    <xf numFmtId="0" fontId="0" fillId="2" borderId="1" xfId="0" applyFill="1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 applyAlignment="1">
      <alignment horizontal="left"/>
    </xf>
    <xf numFmtId="14" fontId="0" fillId="0" borderId="9" xfId="0" applyNumberFormat="1" applyBorder="1" applyAlignment="1">
      <alignment horizontal="center"/>
    </xf>
    <xf numFmtId="0" fontId="0" fillId="0" borderId="9" xfId="0" applyBorder="1"/>
    <xf numFmtId="0" fontId="0" fillId="0" borderId="9" xfId="0" applyBorder="1" applyAlignment="1">
      <alignment horizontal="left" wrapText="1"/>
    </xf>
    <xf numFmtId="0" fontId="0" fillId="0" borderId="14" xfId="0" applyBorder="1" applyAlignment="1">
      <alignment horizontal="center"/>
    </xf>
    <xf numFmtId="0" fontId="1" fillId="0" borderId="13" xfId="0" applyFont="1" applyBorder="1" applyAlignment="1">
      <alignment horizontal="left"/>
    </xf>
    <xf numFmtId="0" fontId="0" fillId="0" borderId="9" xfId="0" applyBorder="1" applyAlignment="1">
      <alignment horizontal="center" wrapText="1"/>
    </xf>
    <xf numFmtId="0" fontId="0" fillId="0" borderId="13" xfId="0" applyBorder="1" applyAlignment="1">
      <alignment horizontal="left" wrapText="1"/>
    </xf>
    <xf numFmtId="0" fontId="0" fillId="0" borderId="9" xfId="0" applyBorder="1" applyAlignment="1">
      <alignment horizontal="center"/>
    </xf>
    <xf numFmtId="0" fontId="0" fillId="0" borderId="15" xfId="0" applyBorder="1" applyAlignment="1">
      <alignment horizontal="left"/>
    </xf>
    <xf numFmtId="0" fontId="0" fillId="0" borderId="16" xfId="0" applyBorder="1" applyAlignment="1">
      <alignment horizontal="center"/>
    </xf>
    <xf numFmtId="0" fontId="0" fillId="0" borderId="16" xfId="0" applyBorder="1"/>
    <xf numFmtId="0" fontId="0" fillId="0" borderId="16" xfId="0" applyBorder="1" applyAlignment="1">
      <alignment horizontal="left" wrapText="1"/>
    </xf>
    <xf numFmtId="0" fontId="0" fillId="0" borderId="17" xfId="0" applyBorder="1" applyAlignment="1">
      <alignment horizontal="center"/>
    </xf>
    <xf numFmtId="0" fontId="0" fillId="2" borderId="9" xfId="0" applyFill="1" applyBorder="1"/>
    <xf numFmtId="0" fontId="0" fillId="0" borderId="0" xfId="0" applyAlignment="1">
      <alignment vertical="center"/>
    </xf>
    <xf numFmtId="0" fontId="4" fillId="6" borderId="24" xfId="1" applyBorder="1"/>
    <xf numFmtId="0" fontId="4" fillId="6" borderId="25" xfId="1" applyBorder="1"/>
    <xf numFmtId="0" fontId="4" fillId="5" borderId="18" xfId="1" applyFill="1" applyBorder="1"/>
    <xf numFmtId="0" fontId="4" fillId="5" borderId="19" xfId="1" applyFill="1" applyBorder="1"/>
    <xf numFmtId="0" fontId="4" fillId="7" borderId="18" xfId="1" applyFill="1" applyBorder="1"/>
    <xf numFmtId="0" fontId="4" fillId="7" borderId="19" xfId="1" applyFill="1" applyBorder="1"/>
    <xf numFmtId="0" fontId="4" fillId="8" borderId="18" xfId="2" applyBorder="1"/>
    <xf numFmtId="0" fontId="4" fillId="8" borderId="19" xfId="2" applyBorder="1"/>
    <xf numFmtId="0" fontId="4" fillId="3" borderId="20" xfId="3" applyBorder="1"/>
    <xf numFmtId="0" fontId="4" fillId="3" borderId="22" xfId="3" applyBorder="1"/>
    <xf numFmtId="0" fontId="2" fillId="0" borderId="0" xfId="0" applyFont="1"/>
    <xf numFmtId="0" fontId="0" fillId="0" borderId="0" xfId="0" applyAlignment="1">
      <alignment horizontal="left"/>
    </xf>
    <xf numFmtId="14" fontId="0" fillId="0" borderId="0" xfId="0" applyNumberFormat="1" applyAlignment="1">
      <alignment horizontal="center"/>
    </xf>
    <xf numFmtId="0" fontId="0" fillId="0" borderId="0" xfId="0" applyAlignment="1">
      <alignment horizontal="left" wrapText="1"/>
    </xf>
    <xf numFmtId="0" fontId="0" fillId="0" borderId="0" xfId="0" applyAlignment="1">
      <alignment horizontal="center"/>
    </xf>
    <xf numFmtId="0" fontId="0" fillId="2" borderId="9" xfId="0" applyFill="1" applyBorder="1" applyAlignment="1">
      <alignment horizontal="center"/>
    </xf>
    <xf numFmtId="0" fontId="3" fillId="0" borderId="0" xfId="0" applyFont="1"/>
    <xf numFmtId="0" fontId="0" fillId="6" borderId="9" xfId="0" applyFill="1" applyBorder="1"/>
    <xf numFmtId="0" fontId="0" fillId="9" borderId="24" xfId="0" applyFill="1" applyBorder="1"/>
    <xf numFmtId="0" fontId="3" fillId="9" borderId="27" xfId="0" applyFont="1" applyFill="1" applyBorder="1"/>
    <xf numFmtId="0" fontId="0" fillId="9" borderId="27" xfId="0" applyFill="1" applyBorder="1"/>
    <xf numFmtId="0" fontId="0" fillId="9" borderId="25" xfId="0" applyFill="1" applyBorder="1"/>
    <xf numFmtId="0" fontId="0" fillId="9" borderId="18" xfId="0" applyFill="1" applyBorder="1"/>
    <xf numFmtId="0" fontId="0" fillId="9" borderId="19" xfId="0" applyFill="1" applyBorder="1"/>
    <xf numFmtId="0" fontId="0" fillId="9" borderId="20" xfId="0" applyFill="1" applyBorder="1"/>
    <xf numFmtId="0" fontId="0" fillId="9" borderId="21" xfId="0" applyFill="1" applyBorder="1"/>
    <xf numFmtId="0" fontId="0" fillId="9" borderId="22" xfId="0" applyFill="1" applyBorder="1"/>
    <xf numFmtId="0" fontId="1" fillId="4" borderId="4" xfId="0" applyFont="1" applyFill="1" applyBorder="1"/>
    <xf numFmtId="0" fontId="0" fillId="4" borderId="5" xfId="0" applyFill="1" applyBorder="1" applyAlignment="1">
      <alignment wrapText="1"/>
    </xf>
    <xf numFmtId="0" fontId="0" fillId="4" borderId="5" xfId="0" applyFill="1" applyBorder="1"/>
    <xf numFmtId="0" fontId="0" fillId="4" borderId="3" xfId="0" applyFill="1" applyBorder="1"/>
    <xf numFmtId="0" fontId="0" fillId="4" borderId="6" xfId="0" applyFill="1" applyBorder="1"/>
    <xf numFmtId="0" fontId="0" fillId="4" borderId="2" xfId="0" applyFill="1" applyBorder="1"/>
    <xf numFmtId="0" fontId="0" fillId="4" borderId="7" xfId="0" applyFill="1" applyBorder="1"/>
    <xf numFmtId="0" fontId="0" fillId="4" borderId="8" xfId="0" applyFill="1" applyBorder="1" applyAlignment="1">
      <alignment wrapText="1"/>
    </xf>
    <xf numFmtId="0" fontId="0" fillId="4" borderId="8" xfId="0" applyFill="1" applyBorder="1"/>
    <xf numFmtId="0" fontId="0" fillId="4" borderId="1" xfId="0" applyFill="1" applyBorder="1"/>
    <xf numFmtId="0" fontId="0" fillId="4" borderId="0" xfId="0" applyFill="1"/>
    <xf numFmtId="0" fontId="0" fillId="9" borderId="28" xfId="0" applyFill="1" applyBorder="1"/>
    <xf numFmtId="0" fontId="0" fillId="2" borderId="16" xfId="0" applyFill="1" applyBorder="1"/>
    <xf numFmtId="0" fontId="0" fillId="9" borderId="29" xfId="0" applyFill="1" applyBorder="1"/>
    <xf numFmtId="2" fontId="0" fillId="10" borderId="16" xfId="0" applyNumberFormat="1" applyFill="1" applyBorder="1"/>
    <xf numFmtId="0" fontId="0" fillId="10" borderId="9" xfId="0" applyFill="1" applyBorder="1"/>
    <xf numFmtId="0" fontId="0" fillId="3" borderId="9" xfId="0" applyFill="1" applyBorder="1"/>
    <xf numFmtId="1" fontId="0" fillId="10" borderId="16" xfId="0" applyNumberFormat="1" applyFill="1" applyBorder="1"/>
    <xf numFmtId="0" fontId="4" fillId="6" borderId="18" xfId="1" applyBorder="1"/>
    <xf numFmtId="0" fontId="4" fillId="6" borderId="19" xfId="1" applyBorder="1"/>
    <xf numFmtId="0" fontId="4" fillId="8" borderId="20" xfId="2" applyBorder="1"/>
    <xf numFmtId="0" fontId="4" fillId="8" borderId="22" xfId="2" applyBorder="1"/>
  </cellXfs>
  <cellStyles count="4">
    <cellStyle name="Berechnung 2" xfId="2" xr:uid="{CD13D3E2-26CA-42F6-8CC4-2BEFA169FFCA}"/>
    <cellStyle name="Eingabe 2" xfId="1" xr:uid="{C6AF69EE-E4DE-4975-8FC6-62060BBACC89}"/>
    <cellStyle name="Standard" xfId="0" builtinId="0"/>
    <cellStyle name="Verknüpfte Zelle 2" xfId="3" xr:uid="{6C415D27-04DC-4CAD-9007-252F372415A9}"/>
  </cellStyles>
  <dxfs count="9"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left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bottom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left" vertical="bottom" textRotation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Medium9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Burn Down Chart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'Burn-Down-Chart (US)'!$I$18</c:f>
              <c:strCache>
                <c:ptCount val="1"/>
                <c:pt idx="0">
                  <c:v>Restmenge User-Storys</c:v>
                </c:pt>
              </c:strCache>
            </c:strRef>
          </c:tx>
          <c:spPr>
            <a:solidFill>
              <a:schemeClr val="accent2">
                <a:alpha val="85000"/>
              </a:schemeClr>
            </a:solidFill>
            <a:ln w="9525" cap="flat" cmpd="sng" algn="ctr">
              <a:solidFill>
                <a:schemeClr val="lt1">
                  <a:alpha val="44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'Burn-Down-Chart (US)'!$J$18:$U$18</c:f>
              <c:numCache>
                <c:formatCode>General</c:formatCode>
                <c:ptCount val="12"/>
                <c:pt idx="0">
                  <c:v>91</c:v>
                </c:pt>
                <c:pt idx="1">
                  <c:v>80</c:v>
                </c:pt>
                <c:pt idx="2">
                  <c:v>72</c:v>
                </c:pt>
                <c:pt idx="3">
                  <c:v>63</c:v>
                </c:pt>
                <c:pt idx="4">
                  <c:v>54</c:v>
                </c:pt>
                <c:pt idx="5">
                  <c:v>56</c:v>
                </c:pt>
                <c:pt idx="6">
                  <c:v>45</c:v>
                </c:pt>
                <c:pt idx="7">
                  <c:v>35</c:v>
                </c:pt>
                <c:pt idx="8">
                  <c:v>29</c:v>
                </c:pt>
                <c:pt idx="9">
                  <c:v>27</c:v>
                </c:pt>
                <c:pt idx="10">
                  <c:v>19</c:v>
                </c:pt>
                <c:pt idx="11">
                  <c:v>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EC8-461F-88BC-1A6D578BEF0B}"/>
            </c:ext>
          </c:extLst>
        </c:ser>
        <c:ser>
          <c:idx val="3"/>
          <c:order val="3"/>
          <c:tx>
            <c:strRef>
              <c:f>'Burn-Down-Chart (US)'!$I$17</c:f>
              <c:strCache>
                <c:ptCount val="1"/>
                <c:pt idx="0">
                  <c:v>Realisierte User-Storys</c:v>
                </c:pt>
              </c:strCache>
            </c:strRef>
          </c:tx>
          <c:spPr>
            <a:solidFill>
              <a:schemeClr val="accent4"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'Burn-Down-Chart (US)'!$J$17:$U$17</c:f>
              <c:numCache>
                <c:formatCode>General</c:formatCode>
                <c:ptCount val="12"/>
                <c:pt idx="0">
                  <c:v>9</c:v>
                </c:pt>
                <c:pt idx="1">
                  <c:v>11</c:v>
                </c:pt>
                <c:pt idx="2">
                  <c:v>8</c:v>
                </c:pt>
                <c:pt idx="3">
                  <c:v>9</c:v>
                </c:pt>
                <c:pt idx="4">
                  <c:v>9</c:v>
                </c:pt>
                <c:pt idx="5">
                  <c:v>8</c:v>
                </c:pt>
                <c:pt idx="6">
                  <c:v>11</c:v>
                </c:pt>
                <c:pt idx="7">
                  <c:v>10</c:v>
                </c:pt>
                <c:pt idx="8">
                  <c:v>6</c:v>
                </c:pt>
                <c:pt idx="9">
                  <c:v>2</c:v>
                </c:pt>
                <c:pt idx="10">
                  <c:v>8</c:v>
                </c:pt>
                <c:pt idx="11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CEC8-461F-88BC-1A6D578BEF0B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73"/>
        <c:axId val="743944040"/>
        <c:axId val="743949080"/>
      </c:barChart>
      <c:lineChart>
        <c:grouping val="standard"/>
        <c:varyColors val="0"/>
        <c:ser>
          <c:idx val="0"/>
          <c:order val="0"/>
          <c:tx>
            <c:strRef>
              <c:f>'Burn-Down-Chart (US)'!$I$15</c:f>
              <c:strCache>
                <c:ptCount val="1"/>
                <c:pt idx="0">
                  <c:v>Summe Backlogeinträge</c:v>
                </c:pt>
              </c:strCache>
            </c:strRef>
          </c:tx>
          <c:spPr>
            <a:ln w="317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accent1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errBars>
            <c:errDir val="y"/>
            <c:errBarType val="both"/>
            <c:errValType val="percentage"/>
            <c:noEndCap val="0"/>
            <c:val val="5"/>
            <c:spPr>
              <a:noFill/>
              <a:ln w="9525">
                <a:solidFill>
                  <a:schemeClr val="dk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'Burn-Down-Chart (US)'!$J$15:$U$15</c:f>
              <c:numCache>
                <c:formatCode>General</c:formatCode>
                <c:ptCount val="12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110</c:v>
                </c:pt>
                <c:pt idx="6">
                  <c:v>110</c:v>
                </c:pt>
                <c:pt idx="7">
                  <c:v>110</c:v>
                </c:pt>
                <c:pt idx="8">
                  <c:v>110</c:v>
                </c:pt>
                <c:pt idx="9">
                  <c:v>110</c:v>
                </c:pt>
                <c:pt idx="10">
                  <c:v>110</c:v>
                </c:pt>
                <c:pt idx="11">
                  <c:v>110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521-439D-A8E4-B4D05DECC80D}"/>
            </c:ext>
          </c:extLst>
        </c:ser>
        <c:ser>
          <c:idx val="2"/>
          <c:order val="2"/>
          <c:tx>
            <c:strRef>
              <c:f>'Burn-Down-Chart (US)'!$I$19</c:f>
              <c:strCache>
                <c:ptCount val="1"/>
                <c:pt idx="0">
                  <c:v>Verlauf User-Storys</c:v>
                </c:pt>
              </c:strCache>
            </c:strRef>
          </c:tx>
          <c:spPr>
            <a:ln w="317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17"/>
            <c:spPr>
              <a:noFill/>
              <a:ln>
                <a:noFill/>
              </a:ln>
              <a:effectLst/>
            </c:spPr>
          </c:marker>
          <c:dLbls>
            <c:delete val="1"/>
          </c:dLbls>
          <c:val>
            <c:numRef>
              <c:f>'Burn-Down-Chart (US)'!$J$19:$U$19</c:f>
              <c:numCache>
                <c:formatCode>General</c:formatCode>
                <c:ptCount val="12"/>
                <c:pt idx="0">
                  <c:v>91</c:v>
                </c:pt>
                <c:pt idx="1">
                  <c:v>80</c:v>
                </c:pt>
                <c:pt idx="2">
                  <c:v>72</c:v>
                </c:pt>
                <c:pt idx="3">
                  <c:v>63</c:v>
                </c:pt>
                <c:pt idx="4">
                  <c:v>54</c:v>
                </c:pt>
                <c:pt idx="5">
                  <c:v>56</c:v>
                </c:pt>
                <c:pt idx="6">
                  <c:v>45</c:v>
                </c:pt>
                <c:pt idx="7">
                  <c:v>35</c:v>
                </c:pt>
                <c:pt idx="8">
                  <c:v>29</c:v>
                </c:pt>
                <c:pt idx="9">
                  <c:v>27</c:v>
                </c:pt>
                <c:pt idx="10">
                  <c:v>19</c:v>
                </c:pt>
                <c:pt idx="11">
                  <c:v>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CEC8-461F-88BC-1A6D578BEF0B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743944040"/>
        <c:axId val="743949080"/>
      </c:lineChart>
      <c:catAx>
        <c:axId val="74394404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dk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Sprint-Nummer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dk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majorTickMark val="none"/>
        <c:minorTickMark val="none"/>
        <c:tickLblPos val="low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743949080"/>
        <c:crosses val="autoZero"/>
        <c:auto val="1"/>
        <c:lblAlgn val="ctr"/>
        <c:lblOffset val="100"/>
        <c:noMultiLvlLbl val="0"/>
      </c:catAx>
      <c:valAx>
        <c:axId val="7439490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dk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sz="900" b="1" i="0" u="none" strike="noStrike" kern="1200" baseline="0">
                    <a:solidFill>
                      <a:sysClr val="windowText" lastClr="000000">
                        <a:lumMod val="75000"/>
                        <a:lumOff val="25000"/>
                      </a:sysClr>
                    </a:solidFill>
                  </a:rPr>
                  <a:t>Anzahl User-Storys im Backlog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dk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7439440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Burn Up Chart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3"/>
          <c:order val="1"/>
          <c:tx>
            <c:strRef>
              <c:f>'Burn-Up-Chart (US)'!$I$17</c:f>
              <c:strCache>
                <c:ptCount val="1"/>
                <c:pt idx="0">
                  <c:v>Realisierte User-Storys</c:v>
                </c:pt>
              </c:strCache>
            </c:strRef>
          </c:tx>
          <c:spPr>
            <a:solidFill>
              <a:schemeClr val="accent4"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'Burn-Up-Chart (US)'!$J$17:$U$17</c:f>
              <c:numCache>
                <c:formatCode>General</c:formatCode>
                <c:ptCount val="12"/>
                <c:pt idx="0">
                  <c:v>9</c:v>
                </c:pt>
                <c:pt idx="1">
                  <c:v>11</c:v>
                </c:pt>
                <c:pt idx="2">
                  <c:v>8</c:v>
                </c:pt>
                <c:pt idx="3">
                  <c:v>9</c:v>
                </c:pt>
                <c:pt idx="4">
                  <c:v>9</c:v>
                </c:pt>
                <c:pt idx="5">
                  <c:v>8</c:v>
                </c:pt>
                <c:pt idx="6">
                  <c:v>11</c:v>
                </c:pt>
                <c:pt idx="7">
                  <c:v>10</c:v>
                </c:pt>
                <c:pt idx="8">
                  <c:v>6</c:v>
                </c:pt>
                <c:pt idx="9">
                  <c:v>2</c:v>
                </c:pt>
                <c:pt idx="10">
                  <c:v>8</c:v>
                </c:pt>
                <c:pt idx="11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8BD-4DA9-93FC-28B096DC5A91}"/>
            </c:ext>
          </c:extLst>
        </c:ser>
        <c:ser>
          <c:idx val="1"/>
          <c:order val="2"/>
          <c:tx>
            <c:strRef>
              <c:f>'Burn-Up-Chart (US)'!$I$16</c:f>
              <c:strCache>
                <c:ptCount val="1"/>
                <c:pt idx="0">
                  <c:v>Summe realisierte User-Storys</c:v>
                </c:pt>
              </c:strCache>
            </c:strRef>
          </c:tx>
          <c:spPr>
            <a:solidFill>
              <a:schemeClr val="accent2"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'Burn-Up-Chart (US)'!$J$16:$U$16</c:f>
              <c:numCache>
                <c:formatCode>General</c:formatCode>
                <c:ptCount val="12"/>
                <c:pt idx="0">
                  <c:v>9</c:v>
                </c:pt>
                <c:pt idx="1">
                  <c:v>20</c:v>
                </c:pt>
                <c:pt idx="2">
                  <c:v>28</c:v>
                </c:pt>
                <c:pt idx="3">
                  <c:v>37</c:v>
                </c:pt>
                <c:pt idx="4">
                  <c:v>46</c:v>
                </c:pt>
                <c:pt idx="5">
                  <c:v>54</c:v>
                </c:pt>
                <c:pt idx="6">
                  <c:v>65</c:v>
                </c:pt>
                <c:pt idx="7">
                  <c:v>75</c:v>
                </c:pt>
                <c:pt idx="8">
                  <c:v>81</c:v>
                </c:pt>
                <c:pt idx="9">
                  <c:v>83</c:v>
                </c:pt>
                <c:pt idx="10">
                  <c:v>91</c:v>
                </c:pt>
                <c:pt idx="11">
                  <c:v>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8BD-4DA9-93FC-28B096DC5A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axId val="743944040"/>
        <c:axId val="743949080"/>
      </c:barChart>
      <c:lineChart>
        <c:grouping val="standard"/>
        <c:varyColors val="0"/>
        <c:ser>
          <c:idx val="0"/>
          <c:order val="0"/>
          <c:tx>
            <c:strRef>
              <c:f>'Burn-Up-Chart (US)'!$I$15</c:f>
              <c:strCache>
                <c:ptCount val="1"/>
                <c:pt idx="0">
                  <c:v>Summe Backlogeinträge</c:v>
                </c:pt>
              </c:strCache>
            </c:strRef>
          </c:tx>
          <c:spPr>
            <a:ln w="317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accent1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errBars>
            <c:errDir val="y"/>
            <c:errBarType val="both"/>
            <c:errValType val="percentage"/>
            <c:noEndCap val="0"/>
            <c:val val="5"/>
            <c:spPr>
              <a:noFill/>
              <a:ln w="9525">
                <a:solidFill>
                  <a:schemeClr val="dk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'Burn-Up-Chart (US)'!$J$15:$U$15</c:f>
              <c:numCache>
                <c:formatCode>General</c:formatCode>
                <c:ptCount val="12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105</c:v>
                </c:pt>
                <c:pt idx="5">
                  <c:v>110</c:v>
                </c:pt>
                <c:pt idx="6">
                  <c:v>110</c:v>
                </c:pt>
                <c:pt idx="7">
                  <c:v>110</c:v>
                </c:pt>
                <c:pt idx="8">
                  <c:v>110</c:v>
                </c:pt>
                <c:pt idx="9">
                  <c:v>110</c:v>
                </c:pt>
                <c:pt idx="10">
                  <c:v>110</c:v>
                </c:pt>
                <c:pt idx="11">
                  <c:v>110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8BD-4DA9-93FC-28B096DC5A91}"/>
            </c:ext>
          </c:extLst>
        </c:ser>
        <c:ser>
          <c:idx val="2"/>
          <c:order val="3"/>
          <c:tx>
            <c:v>Verlauf</c:v>
          </c:tx>
          <c:spPr>
            <a:ln w="317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17"/>
            <c:spPr>
              <a:noFill/>
              <a:ln>
                <a:noFill/>
              </a:ln>
              <a:effectLst/>
            </c:spPr>
          </c:marker>
          <c:val>
            <c:numRef>
              <c:f>'Burn-Up-Chart (US)'!$J$16:$U$16</c:f>
              <c:numCache>
                <c:formatCode>General</c:formatCode>
                <c:ptCount val="12"/>
                <c:pt idx="0">
                  <c:v>9</c:v>
                </c:pt>
                <c:pt idx="1">
                  <c:v>20</c:v>
                </c:pt>
                <c:pt idx="2">
                  <c:v>28</c:v>
                </c:pt>
                <c:pt idx="3">
                  <c:v>37</c:v>
                </c:pt>
                <c:pt idx="4">
                  <c:v>46</c:v>
                </c:pt>
                <c:pt idx="5">
                  <c:v>54</c:v>
                </c:pt>
                <c:pt idx="6">
                  <c:v>65</c:v>
                </c:pt>
                <c:pt idx="7">
                  <c:v>75</c:v>
                </c:pt>
                <c:pt idx="8">
                  <c:v>81</c:v>
                </c:pt>
                <c:pt idx="9">
                  <c:v>83</c:v>
                </c:pt>
                <c:pt idx="10">
                  <c:v>91</c:v>
                </c:pt>
                <c:pt idx="11">
                  <c:v>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28BD-4DA9-93FC-28B096DC5A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43944040"/>
        <c:axId val="743949080"/>
      </c:lineChart>
      <c:catAx>
        <c:axId val="74394404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dk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Sprint-Nummer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dk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majorTickMark val="none"/>
        <c:minorTickMark val="none"/>
        <c:tickLblPos val="low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743949080"/>
        <c:crosses val="autoZero"/>
        <c:auto val="1"/>
        <c:lblAlgn val="ctr"/>
        <c:lblOffset val="100"/>
        <c:noMultiLvlLbl val="0"/>
      </c:catAx>
      <c:valAx>
        <c:axId val="7439490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dk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Anzahl User-Storys im Backlog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dk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7439440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Burn Down Chart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'Burn-Down-Chart (SP)'!$I$18</c:f>
              <c:strCache>
                <c:ptCount val="1"/>
                <c:pt idx="0">
                  <c:v>Restmenge Story-Point</c:v>
                </c:pt>
              </c:strCache>
            </c:strRef>
          </c:tx>
          <c:spPr>
            <a:solidFill>
              <a:schemeClr val="accent2">
                <a:alpha val="85000"/>
              </a:schemeClr>
            </a:solidFill>
            <a:ln w="9525" cap="flat" cmpd="sng" algn="ctr">
              <a:solidFill>
                <a:schemeClr val="lt1">
                  <a:alpha val="44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'Burn-Down-Chart (SP)'!$J$18:$U$18</c:f>
              <c:numCache>
                <c:formatCode>General</c:formatCode>
                <c:ptCount val="12"/>
                <c:pt idx="0">
                  <c:v>91</c:v>
                </c:pt>
                <c:pt idx="1">
                  <c:v>80</c:v>
                </c:pt>
                <c:pt idx="2">
                  <c:v>72</c:v>
                </c:pt>
                <c:pt idx="3">
                  <c:v>63</c:v>
                </c:pt>
                <c:pt idx="4">
                  <c:v>54</c:v>
                </c:pt>
                <c:pt idx="5">
                  <c:v>56</c:v>
                </c:pt>
                <c:pt idx="6">
                  <c:v>45</c:v>
                </c:pt>
                <c:pt idx="7">
                  <c:v>35</c:v>
                </c:pt>
                <c:pt idx="8">
                  <c:v>29</c:v>
                </c:pt>
                <c:pt idx="9">
                  <c:v>27</c:v>
                </c:pt>
                <c:pt idx="10">
                  <c:v>19</c:v>
                </c:pt>
                <c:pt idx="11">
                  <c:v>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758-425C-903F-1DE9F366DB97}"/>
            </c:ext>
          </c:extLst>
        </c:ser>
        <c:ser>
          <c:idx val="3"/>
          <c:order val="3"/>
          <c:tx>
            <c:strRef>
              <c:f>'Burn-Down-Chart (SP)'!$I$17</c:f>
              <c:strCache>
                <c:ptCount val="1"/>
                <c:pt idx="0">
                  <c:v>Realisierte Story-Point</c:v>
                </c:pt>
              </c:strCache>
            </c:strRef>
          </c:tx>
          <c:spPr>
            <a:solidFill>
              <a:schemeClr val="accent4"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'Burn-Down-Chart (SP)'!$J$17:$U$17</c:f>
              <c:numCache>
                <c:formatCode>General</c:formatCode>
                <c:ptCount val="12"/>
                <c:pt idx="0">
                  <c:v>9</c:v>
                </c:pt>
                <c:pt idx="1">
                  <c:v>11</c:v>
                </c:pt>
                <c:pt idx="2">
                  <c:v>8</c:v>
                </c:pt>
                <c:pt idx="3">
                  <c:v>9</c:v>
                </c:pt>
                <c:pt idx="4">
                  <c:v>9</c:v>
                </c:pt>
                <c:pt idx="5">
                  <c:v>8</c:v>
                </c:pt>
                <c:pt idx="6">
                  <c:v>11</c:v>
                </c:pt>
                <c:pt idx="7">
                  <c:v>10</c:v>
                </c:pt>
                <c:pt idx="8">
                  <c:v>6</c:v>
                </c:pt>
                <c:pt idx="9">
                  <c:v>2</c:v>
                </c:pt>
                <c:pt idx="10">
                  <c:v>8</c:v>
                </c:pt>
                <c:pt idx="11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758-425C-903F-1DE9F366DB97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73"/>
        <c:axId val="743944040"/>
        <c:axId val="743949080"/>
      </c:barChart>
      <c:lineChart>
        <c:grouping val="standard"/>
        <c:varyColors val="0"/>
        <c:ser>
          <c:idx val="0"/>
          <c:order val="0"/>
          <c:tx>
            <c:strRef>
              <c:f>'Burn-Down-Chart (SP)'!$I$15</c:f>
              <c:strCache>
                <c:ptCount val="1"/>
                <c:pt idx="0">
                  <c:v>Summe Backlogeinträge</c:v>
                </c:pt>
              </c:strCache>
            </c:strRef>
          </c:tx>
          <c:spPr>
            <a:ln w="317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accent1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errBars>
            <c:errDir val="y"/>
            <c:errBarType val="both"/>
            <c:errValType val="percentage"/>
            <c:noEndCap val="0"/>
            <c:val val="5"/>
            <c:spPr>
              <a:noFill/>
              <a:ln w="9525">
                <a:solidFill>
                  <a:schemeClr val="dk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'Burn-Down-Chart (SP)'!$J$15:$U$15</c:f>
              <c:numCache>
                <c:formatCode>General</c:formatCode>
                <c:ptCount val="12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110</c:v>
                </c:pt>
                <c:pt idx="6">
                  <c:v>110</c:v>
                </c:pt>
                <c:pt idx="7">
                  <c:v>110</c:v>
                </c:pt>
                <c:pt idx="8">
                  <c:v>110</c:v>
                </c:pt>
                <c:pt idx="9">
                  <c:v>110</c:v>
                </c:pt>
                <c:pt idx="10">
                  <c:v>110</c:v>
                </c:pt>
                <c:pt idx="11">
                  <c:v>110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758-425C-903F-1DE9F366DB97}"/>
            </c:ext>
          </c:extLst>
        </c:ser>
        <c:ser>
          <c:idx val="2"/>
          <c:order val="2"/>
          <c:tx>
            <c:strRef>
              <c:f>'Burn-Down-Chart (SP)'!$I$19</c:f>
              <c:strCache>
                <c:ptCount val="1"/>
                <c:pt idx="0">
                  <c:v>Verlauf Story-Point</c:v>
                </c:pt>
              </c:strCache>
            </c:strRef>
          </c:tx>
          <c:spPr>
            <a:ln w="317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17"/>
            <c:spPr>
              <a:noFill/>
              <a:ln>
                <a:noFill/>
              </a:ln>
              <a:effectLst/>
            </c:spPr>
          </c:marker>
          <c:dLbls>
            <c:delete val="1"/>
          </c:dLbls>
          <c:val>
            <c:numRef>
              <c:f>'Burn-Down-Chart (SP)'!$J$19:$U$19</c:f>
              <c:numCache>
                <c:formatCode>General</c:formatCode>
                <c:ptCount val="12"/>
                <c:pt idx="0">
                  <c:v>91</c:v>
                </c:pt>
                <c:pt idx="1">
                  <c:v>80</c:v>
                </c:pt>
                <c:pt idx="2">
                  <c:v>72</c:v>
                </c:pt>
                <c:pt idx="3">
                  <c:v>63</c:v>
                </c:pt>
                <c:pt idx="4">
                  <c:v>54</c:v>
                </c:pt>
                <c:pt idx="5">
                  <c:v>56</c:v>
                </c:pt>
                <c:pt idx="6">
                  <c:v>45</c:v>
                </c:pt>
                <c:pt idx="7">
                  <c:v>35</c:v>
                </c:pt>
                <c:pt idx="8">
                  <c:v>29</c:v>
                </c:pt>
                <c:pt idx="9">
                  <c:v>27</c:v>
                </c:pt>
                <c:pt idx="10">
                  <c:v>19</c:v>
                </c:pt>
                <c:pt idx="11">
                  <c:v>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1758-425C-903F-1DE9F366DB97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743944040"/>
        <c:axId val="743949080"/>
      </c:lineChart>
      <c:catAx>
        <c:axId val="74394404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dk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Sprint-Nummer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dk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majorTickMark val="none"/>
        <c:minorTickMark val="none"/>
        <c:tickLblPos val="low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743949080"/>
        <c:crosses val="autoZero"/>
        <c:auto val="1"/>
        <c:lblAlgn val="ctr"/>
        <c:lblOffset val="100"/>
        <c:noMultiLvlLbl val="0"/>
      </c:catAx>
      <c:valAx>
        <c:axId val="7439490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dk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Anzahl Story-Points im Backlog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dk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7439440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Burn Up Chart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3"/>
          <c:order val="1"/>
          <c:tx>
            <c:strRef>
              <c:f>'Burn-Up-Chart (SP)'!$I$17</c:f>
              <c:strCache>
                <c:ptCount val="1"/>
                <c:pt idx="0">
                  <c:v>Realisierte Story-Points</c:v>
                </c:pt>
              </c:strCache>
            </c:strRef>
          </c:tx>
          <c:spPr>
            <a:solidFill>
              <a:schemeClr val="accent4"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'Burn-Up-Chart (SP)'!$J$17:$U$17</c:f>
              <c:numCache>
                <c:formatCode>General</c:formatCode>
                <c:ptCount val="12"/>
                <c:pt idx="0">
                  <c:v>9</c:v>
                </c:pt>
                <c:pt idx="1">
                  <c:v>11</c:v>
                </c:pt>
                <c:pt idx="2">
                  <c:v>8</c:v>
                </c:pt>
                <c:pt idx="3">
                  <c:v>9</c:v>
                </c:pt>
                <c:pt idx="4">
                  <c:v>9</c:v>
                </c:pt>
                <c:pt idx="5">
                  <c:v>8</c:v>
                </c:pt>
                <c:pt idx="6">
                  <c:v>11</c:v>
                </c:pt>
                <c:pt idx="7">
                  <c:v>10</c:v>
                </c:pt>
                <c:pt idx="8">
                  <c:v>6</c:v>
                </c:pt>
                <c:pt idx="9">
                  <c:v>2</c:v>
                </c:pt>
                <c:pt idx="10">
                  <c:v>8</c:v>
                </c:pt>
                <c:pt idx="11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8C7-4725-81C0-21B0885C9F57}"/>
            </c:ext>
          </c:extLst>
        </c:ser>
        <c:ser>
          <c:idx val="1"/>
          <c:order val="2"/>
          <c:tx>
            <c:strRef>
              <c:f>'Burn-Up-Chart (SP)'!$I$16</c:f>
              <c:strCache>
                <c:ptCount val="1"/>
                <c:pt idx="0">
                  <c:v>Summe realisierte Story-Points</c:v>
                </c:pt>
              </c:strCache>
            </c:strRef>
          </c:tx>
          <c:spPr>
            <a:solidFill>
              <a:schemeClr val="accent2"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'Burn-Up-Chart (SP)'!$J$16:$U$16</c:f>
              <c:numCache>
                <c:formatCode>General</c:formatCode>
                <c:ptCount val="12"/>
                <c:pt idx="0">
                  <c:v>9</c:v>
                </c:pt>
                <c:pt idx="1">
                  <c:v>20</c:v>
                </c:pt>
                <c:pt idx="2">
                  <c:v>28</c:v>
                </c:pt>
                <c:pt idx="3">
                  <c:v>37</c:v>
                </c:pt>
                <c:pt idx="4">
                  <c:v>46</c:v>
                </c:pt>
                <c:pt idx="5">
                  <c:v>54</c:v>
                </c:pt>
                <c:pt idx="6">
                  <c:v>65</c:v>
                </c:pt>
                <c:pt idx="7">
                  <c:v>75</c:v>
                </c:pt>
                <c:pt idx="8">
                  <c:v>81</c:v>
                </c:pt>
                <c:pt idx="9">
                  <c:v>83</c:v>
                </c:pt>
                <c:pt idx="10">
                  <c:v>91</c:v>
                </c:pt>
                <c:pt idx="11">
                  <c:v>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8C7-4725-81C0-21B0885C9F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axId val="743944040"/>
        <c:axId val="743949080"/>
      </c:barChart>
      <c:lineChart>
        <c:grouping val="standard"/>
        <c:varyColors val="0"/>
        <c:ser>
          <c:idx val="0"/>
          <c:order val="0"/>
          <c:tx>
            <c:strRef>
              <c:f>'Burn-Up-Chart (SP)'!$I$15</c:f>
              <c:strCache>
                <c:ptCount val="1"/>
                <c:pt idx="0">
                  <c:v>Summe Backlogeinträge</c:v>
                </c:pt>
              </c:strCache>
            </c:strRef>
          </c:tx>
          <c:spPr>
            <a:ln w="317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accent1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errBars>
            <c:errDir val="y"/>
            <c:errBarType val="both"/>
            <c:errValType val="percentage"/>
            <c:noEndCap val="0"/>
            <c:val val="5"/>
            <c:spPr>
              <a:noFill/>
              <a:ln w="9525">
                <a:solidFill>
                  <a:schemeClr val="dk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'Burn-Up-Chart (SP)'!$J$15:$U$15</c:f>
              <c:numCache>
                <c:formatCode>General</c:formatCode>
                <c:ptCount val="12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105</c:v>
                </c:pt>
                <c:pt idx="5">
                  <c:v>110</c:v>
                </c:pt>
                <c:pt idx="6">
                  <c:v>110</c:v>
                </c:pt>
                <c:pt idx="7">
                  <c:v>110</c:v>
                </c:pt>
                <c:pt idx="8">
                  <c:v>110</c:v>
                </c:pt>
                <c:pt idx="9">
                  <c:v>110</c:v>
                </c:pt>
                <c:pt idx="10">
                  <c:v>110</c:v>
                </c:pt>
                <c:pt idx="11">
                  <c:v>110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8C7-4725-81C0-21B0885C9F57}"/>
            </c:ext>
          </c:extLst>
        </c:ser>
        <c:ser>
          <c:idx val="2"/>
          <c:order val="3"/>
          <c:tx>
            <c:v>Verlauf</c:v>
          </c:tx>
          <c:spPr>
            <a:ln w="317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17"/>
            <c:spPr>
              <a:noFill/>
              <a:ln>
                <a:noFill/>
              </a:ln>
              <a:effectLst/>
            </c:spPr>
          </c:marker>
          <c:val>
            <c:numRef>
              <c:f>'Burn-Up-Chart (SP)'!$J$16:$U$16</c:f>
              <c:numCache>
                <c:formatCode>General</c:formatCode>
                <c:ptCount val="12"/>
                <c:pt idx="0">
                  <c:v>9</c:v>
                </c:pt>
                <c:pt idx="1">
                  <c:v>20</c:v>
                </c:pt>
                <c:pt idx="2">
                  <c:v>28</c:v>
                </c:pt>
                <c:pt idx="3">
                  <c:v>37</c:v>
                </c:pt>
                <c:pt idx="4">
                  <c:v>46</c:v>
                </c:pt>
                <c:pt idx="5">
                  <c:v>54</c:v>
                </c:pt>
                <c:pt idx="6">
                  <c:v>65</c:v>
                </c:pt>
                <c:pt idx="7">
                  <c:v>75</c:v>
                </c:pt>
                <c:pt idx="8">
                  <c:v>81</c:v>
                </c:pt>
                <c:pt idx="9">
                  <c:v>83</c:v>
                </c:pt>
                <c:pt idx="10">
                  <c:v>91</c:v>
                </c:pt>
                <c:pt idx="11">
                  <c:v>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8C7-4725-81C0-21B0885C9F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43944040"/>
        <c:axId val="743949080"/>
      </c:lineChart>
      <c:catAx>
        <c:axId val="74394404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dk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Sprint-Nummer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dk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majorTickMark val="none"/>
        <c:minorTickMark val="none"/>
        <c:tickLblPos val="low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743949080"/>
        <c:crosses val="autoZero"/>
        <c:auto val="1"/>
        <c:lblAlgn val="ctr"/>
        <c:lblOffset val="100"/>
        <c:noMultiLvlLbl val="0"/>
      </c:catAx>
      <c:valAx>
        <c:axId val="7439490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dk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sz="900" b="1" i="0" u="none" strike="noStrike" kern="1200" baseline="0">
                    <a:solidFill>
                      <a:sysClr val="windowText" lastClr="000000">
                        <a:lumMod val="75000"/>
                        <a:lumOff val="25000"/>
                      </a:sysClr>
                    </a:solidFill>
                  </a:rPr>
                  <a:t>Anzahl Story-Points im Backlog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dk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7439440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Burn Down Chart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'Beispiel Status Sprint 6'!$I$18</c:f>
              <c:strCache>
                <c:ptCount val="1"/>
                <c:pt idx="0">
                  <c:v>Restmenge User-Storys</c:v>
                </c:pt>
              </c:strCache>
            </c:strRef>
          </c:tx>
          <c:spPr>
            <a:solidFill>
              <a:schemeClr val="accent2">
                <a:alpha val="85000"/>
              </a:schemeClr>
            </a:solidFill>
            <a:ln w="9525" cap="flat" cmpd="sng" algn="ctr">
              <a:solidFill>
                <a:schemeClr val="lt1">
                  <a:alpha val="44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'Beispiel Status Sprint 6'!$J$18:$U$18</c:f>
              <c:numCache>
                <c:formatCode>General</c:formatCode>
                <c:ptCount val="12"/>
                <c:pt idx="0">
                  <c:v>91</c:v>
                </c:pt>
                <c:pt idx="1">
                  <c:v>80</c:v>
                </c:pt>
                <c:pt idx="2">
                  <c:v>72</c:v>
                </c:pt>
                <c:pt idx="3">
                  <c:v>63</c:v>
                </c:pt>
                <c:pt idx="4">
                  <c:v>54</c:v>
                </c:pt>
                <c:pt idx="5">
                  <c:v>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0A0-4E49-BCCD-76E6760563CA}"/>
            </c:ext>
          </c:extLst>
        </c:ser>
        <c:ser>
          <c:idx val="3"/>
          <c:order val="3"/>
          <c:tx>
            <c:strRef>
              <c:f>'Beispiel Status Sprint 6'!$I$17</c:f>
              <c:strCache>
                <c:ptCount val="1"/>
                <c:pt idx="0">
                  <c:v>Realisierte User-Storys</c:v>
                </c:pt>
              </c:strCache>
            </c:strRef>
          </c:tx>
          <c:spPr>
            <a:solidFill>
              <a:schemeClr val="accent4"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'Beispiel Status Sprint 6'!$J$17:$U$17</c:f>
              <c:numCache>
                <c:formatCode>General</c:formatCode>
                <c:ptCount val="12"/>
                <c:pt idx="0">
                  <c:v>9</c:v>
                </c:pt>
                <c:pt idx="1">
                  <c:v>11</c:v>
                </c:pt>
                <c:pt idx="2">
                  <c:v>8</c:v>
                </c:pt>
                <c:pt idx="3">
                  <c:v>9</c:v>
                </c:pt>
                <c:pt idx="4">
                  <c:v>9</c:v>
                </c:pt>
                <c:pt idx="5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0A0-4E49-BCCD-76E6760563CA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73"/>
        <c:axId val="743944040"/>
        <c:axId val="743949080"/>
      </c:barChart>
      <c:lineChart>
        <c:grouping val="standard"/>
        <c:varyColors val="0"/>
        <c:ser>
          <c:idx val="0"/>
          <c:order val="0"/>
          <c:tx>
            <c:strRef>
              <c:f>'Beispiel Status Sprint 6'!$I$15</c:f>
              <c:strCache>
                <c:ptCount val="1"/>
                <c:pt idx="0">
                  <c:v>Summe Backlogeinträge</c:v>
                </c:pt>
              </c:strCache>
            </c:strRef>
          </c:tx>
          <c:spPr>
            <a:ln w="317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accent1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errBars>
            <c:errDir val="y"/>
            <c:errBarType val="both"/>
            <c:errValType val="percentage"/>
            <c:noEndCap val="0"/>
            <c:val val="5"/>
            <c:spPr>
              <a:noFill/>
              <a:ln w="9525">
                <a:solidFill>
                  <a:schemeClr val="dk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'Beispiel Status Sprint 6'!$J$15:$U$15</c:f>
              <c:numCache>
                <c:formatCode>General</c:formatCode>
                <c:ptCount val="12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110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0A0-4E49-BCCD-76E6760563CA}"/>
            </c:ext>
          </c:extLst>
        </c:ser>
        <c:ser>
          <c:idx val="2"/>
          <c:order val="2"/>
          <c:tx>
            <c:strRef>
              <c:f>'Beispiel Status Sprint 6'!$I$19</c:f>
              <c:strCache>
                <c:ptCount val="1"/>
                <c:pt idx="0">
                  <c:v>Verlauf User-Storys</c:v>
                </c:pt>
              </c:strCache>
            </c:strRef>
          </c:tx>
          <c:spPr>
            <a:ln w="317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17"/>
            <c:spPr>
              <a:noFill/>
              <a:ln>
                <a:noFill/>
              </a:ln>
              <a:effectLst/>
            </c:spPr>
          </c:marker>
          <c:dLbls>
            <c:delete val="1"/>
          </c:dLbls>
          <c:val>
            <c:numRef>
              <c:f>'Beispiel Status Sprint 6'!$J$19:$U$19</c:f>
              <c:numCache>
                <c:formatCode>General</c:formatCode>
                <c:ptCount val="12"/>
                <c:pt idx="0">
                  <c:v>91</c:v>
                </c:pt>
                <c:pt idx="1">
                  <c:v>80</c:v>
                </c:pt>
                <c:pt idx="2">
                  <c:v>72</c:v>
                </c:pt>
                <c:pt idx="3">
                  <c:v>63</c:v>
                </c:pt>
                <c:pt idx="4">
                  <c:v>54</c:v>
                </c:pt>
                <c:pt idx="5">
                  <c:v>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0A0-4E49-BCCD-76E6760563CA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743944040"/>
        <c:axId val="743949080"/>
      </c:lineChart>
      <c:catAx>
        <c:axId val="74394404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dk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Sprint-Nummer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dk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majorTickMark val="none"/>
        <c:minorTickMark val="none"/>
        <c:tickLblPos val="low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743949080"/>
        <c:crosses val="autoZero"/>
        <c:auto val="1"/>
        <c:lblAlgn val="ctr"/>
        <c:lblOffset val="100"/>
        <c:noMultiLvlLbl val="0"/>
      </c:catAx>
      <c:valAx>
        <c:axId val="7439490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dk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sz="900" b="1" i="0" u="none" strike="noStrike" kern="1200" baseline="0">
                    <a:solidFill>
                      <a:sysClr val="windowText" lastClr="000000">
                        <a:lumMod val="75000"/>
                        <a:lumOff val="25000"/>
                      </a:sysClr>
                    </a:solidFill>
                  </a:rPr>
                  <a:t>Anzahl User-Storys im Backlog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dk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7439440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>
      <cs:styleClr val="auto"/>
    </cs:fillRef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17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2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>
      <cs:styleClr val="auto"/>
    </cs:fillRef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17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2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>
      <cs:styleClr val="auto"/>
    </cs:fillRef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17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2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>
      <cs:styleClr val="auto"/>
    </cs:fillRef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17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2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>
      <cs:styleClr val="auto"/>
    </cs:fillRef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17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9524</xdr:colOff>
      <xdr:row>23</xdr:row>
      <xdr:rowOff>180974</xdr:rowOff>
    </xdr:from>
    <xdr:to>
      <xdr:col>12</xdr:col>
      <xdr:colOff>381000</xdr:colOff>
      <xdr:row>47</xdr:row>
      <xdr:rowOff>57150</xdr:rowOff>
    </xdr:to>
    <xdr:graphicFrame macro="">
      <xdr:nvGraphicFramePr>
        <xdr:cNvPr id="7" name="Diagramm 6">
          <a:extLst>
            <a:ext uri="{FF2B5EF4-FFF2-40B4-BE49-F238E27FC236}">
              <a16:creationId xmlns:a16="http://schemas.microsoft.com/office/drawing/2014/main" id="{1E58A6A4-3BCB-DC0A-61B4-CD863A8B9A4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19049</xdr:colOff>
      <xdr:row>24</xdr:row>
      <xdr:rowOff>9524</xdr:rowOff>
    </xdr:from>
    <xdr:to>
      <xdr:col>12</xdr:col>
      <xdr:colOff>390525</xdr:colOff>
      <xdr:row>47</xdr:row>
      <xdr:rowOff>66675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566CF0FC-CA60-4CA3-8B90-1ADCAD971F0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19049</xdr:colOff>
      <xdr:row>24</xdr:row>
      <xdr:rowOff>19049</xdr:rowOff>
    </xdr:from>
    <xdr:to>
      <xdr:col>12</xdr:col>
      <xdr:colOff>390525</xdr:colOff>
      <xdr:row>47</xdr:row>
      <xdr:rowOff>76200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E251F9DD-12FE-4483-B876-E4016833157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19049</xdr:colOff>
      <xdr:row>24</xdr:row>
      <xdr:rowOff>9524</xdr:rowOff>
    </xdr:from>
    <xdr:to>
      <xdr:col>12</xdr:col>
      <xdr:colOff>390525</xdr:colOff>
      <xdr:row>47</xdr:row>
      <xdr:rowOff>66675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EF3D50F4-8AA5-49F2-AEA8-992C4F8D9F6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9524</xdr:colOff>
      <xdr:row>23</xdr:row>
      <xdr:rowOff>180974</xdr:rowOff>
    </xdr:from>
    <xdr:to>
      <xdr:col>12</xdr:col>
      <xdr:colOff>381000</xdr:colOff>
      <xdr:row>47</xdr:row>
      <xdr:rowOff>57150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D801A1BE-BEC5-4D66-B45A-A6F71EA852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0000000}" name="Tabelle3" displayName="Tabelle3" ref="B10:F25" totalsRowShown="0" headerRowDxfId="8" headerRowBorderDxfId="7" tableBorderDxfId="6" totalsRowBorderDxfId="5">
  <autoFilter ref="B10:F25" xr:uid="{00000000-0009-0000-0100-000005000000}"/>
  <tableColumns count="5">
    <tableColumn id="1" xr3:uid="{00000000-0010-0000-0000-000001000000}" name="Version" dataDxfId="4"/>
    <tableColumn id="2" xr3:uid="{00000000-0010-0000-0000-000002000000}" name="Datum" dataDxfId="3"/>
    <tableColumn id="3" xr3:uid="{00000000-0010-0000-0000-000003000000}" name="Name" dataDxfId="2"/>
    <tableColumn id="4" xr3:uid="{00000000-0010-0000-0000-000004000000}" name="Änderung" dataDxfId="1"/>
    <tableColumn id="5" xr3:uid="{00000000-0010-0000-0000-000005000000}" name="Status" dataDxfId="0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 tint="-4.9989318521683403E-2"/>
    <pageSetUpPr fitToPage="1"/>
  </sheetPr>
  <dimension ref="A1:H36"/>
  <sheetViews>
    <sheetView tabSelected="1" zoomScaleNormal="100" workbookViewId="0"/>
  </sheetViews>
  <sheetFormatPr baseColWidth="10" defaultColWidth="9.08984375" defaultRowHeight="14.5" x14ac:dyDescent="0.35"/>
  <cols>
    <col min="1" max="1" width="3.453125" customWidth="1"/>
    <col min="2" max="2" width="8" customWidth="1"/>
    <col min="3" max="3" width="25.54296875" customWidth="1"/>
    <col min="4" max="4" width="9.6328125" customWidth="1"/>
  </cols>
  <sheetData>
    <row r="1" spans="1:8" x14ac:dyDescent="0.35">
      <c r="A1" t="s">
        <v>20</v>
      </c>
    </row>
    <row r="2" spans="1:8" ht="18.5" x14ac:dyDescent="0.45">
      <c r="B2" s="2" t="s">
        <v>21</v>
      </c>
      <c r="D2" s="2" t="s">
        <v>76</v>
      </c>
    </row>
    <row r="5" spans="1:8" ht="18.5" x14ac:dyDescent="0.45">
      <c r="B5" s="2" t="s">
        <v>1</v>
      </c>
    </row>
    <row r="6" spans="1:8" x14ac:dyDescent="0.35">
      <c r="C6" t="s">
        <v>2</v>
      </c>
      <c r="F6" t="s">
        <v>75</v>
      </c>
    </row>
    <row r="8" spans="1:8" x14ac:dyDescent="0.35">
      <c r="C8" t="s">
        <v>22</v>
      </c>
      <c r="F8" t="s">
        <v>23</v>
      </c>
    </row>
    <row r="9" spans="1:8" x14ac:dyDescent="0.35">
      <c r="C9" t="s">
        <v>74</v>
      </c>
      <c r="F9" t="s">
        <v>77</v>
      </c>
    </row>
    <row r="10" spans="1:8" x14ac:dyDescent="0.35">
      <c r="C10" t="s">
        <v>78</v>
      </c>
      <c r="F10" t="s">
        <v>79</v>
      </c>
    </row>
    <row r="11" spans="1:8" x14ac:dyDescent="0.35">
      <c r="C11" t="s">
        <v>80</v>
      </c>
      <c r="F11" t="s">
        <v>82</v>
      </c>
    </row>
    <row r="12" spans="1:8" x14ac:dyDescent="0.35">
      <c r="C12" t="s">
        <v>81</v>
      </c>
      <c r="F12" t="s">
        <v>83</v>
      </c>
    </row>
    <row r="13" spans="1:8" x14ac:dyDescent="0.35">
      <c r="F13" s="33"/>
    </row>
    <row r="14" spans="1:8" ht="15" thickBot="1" x14ac:dyDescent="0.4">
      <c r="C14" t="s">
        <v>84</v>
      </c>
      <c r="F14" s="33"/>
    </row>
    <row r="15" spans="1:8" x14ac:dyDescent="0.35">
      <c r="C15" t="s">
        <v>42</v>
      </c>
      <c r="F15" s="34" t="s">
        <v>25</v>
      </c>
      <c r="G15" s="35"/>
      <c r="H15" s="33" t="s">
        <v>87</v>
      </c>
    </row>
    <row r="16" spans="1:8" x14ac:dyDescent="0.35">
      <c r="C16" t="s">
        <v>44</v>
      </c>
      <c r="F16" s="40" t="s">
        <v>31</v>
      </c>
      <c r="G16" s="41"/>
      <c r="H16" t="s">
        <v>90</v>
      </c>
    </row>
    <row r="17" spans="2:8" x14ac:dyDescent="0.35">
      <c r="C17" t="s">
        <v>43</v>
      </c>
      <c r="F17" s="79" t="s">
        <v>25</v>
      </c>
      <c r="G17" s="80"/>
      <c r="H17" t="s">
        <v>88</v>
      </c>
    </row>
    <row r="18" spans="2:8" x14ac:dyDescent="0.35">
      <c r="C18" t="s">
        <v>48</v>
      </c>
      <c r="F18" s="40" t="s">
        <v>31</v>
      </c>
      <c r="G18" s="41"/>
      <c r="H18" t="s">
        <v>91</v>
      </c>
    </row>
    <row r="19" spans="2:8" x14ac:dyDescent="0.35">
      <c r="C19" t="s">
        <v>49</v>
      </c>
      <c r="F19" s="40" t="s">
        <v>31</v>
      </c>
      <c r="G19" s="41"/>
      <c r="H19" t="s">
        <v>89</v>
      </c>
    </row>
    <row r="20" spans="2:8" x14ac:dyDescent="0.35">
      <c r="C20" t="s">
        <v>70</v>
      </c>
      <c r="F20" s="40" t="s">
        <v>31</v>
      </c>
      <c r="G20" s="41"/>
      <c r="H20" t="s">
        <v>97</v>
      </c>
    </row>
    <row r="21" spans="2:8" x14ac:dyDescent="0.35">
      <c r="C21" t="s">
        <v>71</v>
      </c>
      <c r="F21" s="40" t="s">
        <v>31</v>
      </c>
      <c r="G21" s="41"/>
      <c r="H21" t="s">
        <v>92</v>
      </c>
    </row>
    <row r="22" spans="2:8" ht="15" thickBot="1" x14ac:dyDescent="0.4">
      <c r="C22" t="s">
        <v>72</v>
      </c>
      <c r="F22" s="81" t="s">
        <v>31</v>
      </c>
      <c r="G22" s="82"/>
      <c r="H22" t="s">
        <v>93</v>
      </c>
    </row>
    <row r="23" spans="2:8" x14ac:dyDescent="0.35">
      <c r="F23" s="33"/>
    </row>
    <row r="24" spans="2:8" ht="19" thickBot="1" x14ac:dyDescent="0.5">
      <c r="C24" s="2" t="s">
        <v>24</v>
      </c>
    </row>
    <row r="25" spans="2:8" ht="15" customHeight="1" x14ac:dyDescent="0.45">
      <c r="B25" s="2"/>
      <c r="D25" s="34" t="s">
        <v>25</v>
      </c>
      <c r="E25" s="35"/>
      <c r="F25" t="s">
        <v>26</v>
      </c>
    </row>
    <row r="26" spans="2:8" ht="15" customHeight="1" x14ac:dyDescent="0.45">
      <c r="B26" s="2"/>
      <c r="D26" s="36" t="s">
        <v>27</v>
      </c>
      <c r="E26" s="37"/>
      <c r="F26" t="s">
        <v>28</v>
      </c>
    </row>
    <row r="27" spans="2:8" ht="15" customHeight="1" x14ac:dyDescent="0.45">
      <c r="B27" s="2"/>
      <c r="D27" s="38" t="s">
        <v>29</v>
      </c>
      <c r="E27" s="39"/>
      <c r="F27" t="s">
        <v>30</v>
      </c>
    </row>
    <row r="28" spans="2:8" x14ac:dyDescent="0.35">
      <c r="D28" s="40" t="s">
        <v>31</v>
      </c>
      <c r="E28" s="41"/>
      <c r="F28" t="s">
        <v>32</v>
      </c>
    </row>
    <row r="29" spans="2:8" ht="15" thickBot="1" x14ac:dyDescent="0.4">
      <c r="D29" s="42" t="s">
        <v>33</v>
      </c>
      <c r="E29" s="43"/>
      <c r="F29" t="s">
        <v>34</v>
      </c>
    </row>
    <row r="31" spans="2:8" ht="18.5" x14ac:dyDescent="0.45">
      <c r="B31" s="2" t="s">
        <v>35</v>
      </c>
      <c r="E31" s="44"/>
    </row>
    <row r="32" spans="2:8" x14ac:dyDescent="0.35">
      <c r="B32" s="1"/>
      <c r="C32" t="s">
        <v>98</v>
      </c>
    </row>
    <row r="33" spans="2:3" x14ac:dyDescent="0.35">
      <c r="B33" s="1"/>
      <c r="C33" t="s">
        <v>99</v>
      </c>
    </row>
    <row r="34" spans="2:3" x14ac:dyDescent="0.35">
      <c r="C34" t="s">
        <v>95</v>
      </c>
    </row>
    <row r="35" spans="2:3" x14ac:dyDescent="0.35">
      <c r="C35" t="s">
        <v>94</v>
      </c>
    </row>
    <row r="36" spans="2:3" x14ac:dyDescent="0.35">
      <c r="C36" t="s">
        <v>96</v>
      </c>
    </row>
  </sheetData>
  <pageMargins left="0.19685039370078741" right="0.23622047244094491" top="0.78740157480314965" bottom="0.19685039370078741" header="0.19685039370078741" footer="0.19685039370078741"/>
  <pageSetup paperSize="9" scale="39" orientation="portrait" horizontalDpi="4294967293" r:id="rId1"/>
  <headerFooter>
    <oddHeader>&amp;L&amp;G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0" tint="-4.9989318521683403E-2"/>
    <pageSetUpPr fitToPage="1"/>
  </sheetPr>
  <dimension ref="A1:F65"/>
  <sheetViews>
    <sheetView zoomScale="115" zoomScaleNormal="115" workbookViewId="0"/>
  </sheetViews>
  <sheetFormatPr baseColWidth="10" defaultColWidth="9.08984375" defaultRowHeight="14.5" x14ac:dyDescent="0.35"/>
  <cols>
    <col min="1" max="1" width="3.54296875" customWidth="1"/>
    <col min="2" max="2" width="14.6328125" customWidth="1"/>
    <col min="3" max="3" width="14.81640625" style="1" customWidth="1"/>
    <col min="4" max="4" width="22.08984375" customWidth="1"/>
    <col min="5" max="5" width="57.7265625" customWidth="1"/>
    <col min="6" max="6" width="12.26953125" customWidth="1"/>
    <col min="7" max="12" width="11.08984375" customWidth="1"/>
  </cols>
  <sheetData>
    <row r="1" spans="1:6" x14ac:dyDescent="0.35">
      <c r="A1" t="s">
        <v>20</v>
      </c>
    </row>
    <row r="2" spans="1:6" ht="15" thickBot="1" x14ac:dyDescent="0.4"/>
    <row r="3" spans="1:6" ht="18.5" x14ac:dyDescent="0.45">
      <c r="B3" s="3" t="s">
        <v>9</v>
      </c>
      <c r="C3" s="4"/>
      <c r="D3" s="5"/>
      <c r="E3" s="5"/>
      <c r="F3" s="6"/>
    </row>
    <row r="4" spans="1:6" x14ac:dyDescent="0.35">
      <c r="B4" s="7" t="s">
        <v>10</v>
      </c>
      <c r="C4" s="8"/>
      <c r="D4" s="9" t="s">
        <v>4</v>
      </c>
      <c r="E4" s="9"/>
      <c r="F4" s="10"/>
    </row>
    <row r="5" spans="1:6" x14ac:dyDescent="0.35">
      <c r="B5" s="7" t="s">
        <v>11</v>
      </c>
      <c r="C5" s="8"/>
      <c r="D5" s="9" t="s">
        <v>12</v>
      </c>
      <c r="E5" s="9"/>
      <c r="F5" s="10"/>
    </row>
    <row r="6" spans="1:6" x14ac:dyDescent="0.35">
      <c r="B6" s="7" t="s">
        <v>13</v>
      </c>
      <c r="C6" s="8"/>
      <c r="D6" s="9" t="s">
        <v>14</v>
      </c>
      <c r="E6" s="9"/>
      <c r="F6" s="10"/>
    </row>
    <row r="7" spans="1:6" ht="15" thickBot="1" x14ac:dyDescent="0.4">
      <c r="B7" s="11" t="s">
        <v>15</v>
      </c>
      <c r="C7" s="12"/>
      <c r="D7" s="13"/>
      <c r="E7" s="13"/>
      <c r="F7" s="14"/>
    </row>
    <row r="9" spans="1:6" ht="18.5" x14ac:dyDescent="0.45">
      <c r="B9" s="2" t="s">
        <v>3</v>
      </c>
      <c r="C9"/>
    </row>
    <row r="10" spans="1:6" x14ac:dyDescent="0.35">
      <c r="B10" s="15" t="s">
        <v>5</v>
      </c>
      <c r="C10" s="16" t="s">
        <v>6</v>
      </c>
      <c r="D10" s="16" t="s">
        <v>7</v>
      </c>
      <c r="E10" s="16" t="s">
        <v>8</v>
      </c>
      <c r="F10" s="17" t="s">
        <v>0</v>
      </c>
    </row>
    <row r="11" spans="1:6" x14ac:dyDescent="0.35">
      <c r="B11" s="18" t="s">
        <v>16</v>
      </c>
      <c r="C11" s="19">
        <v>44997</v>
      </c>
      <c r="D11" s="20" t="s">
        <v>17</v>
      </c>
      <c r="E11" s="21" t="s">
        <v>18</v>
      </c>
      <c r="F11" s="22" t="s">
        <v>19</v>
      </c>
    </row>
    <row r="12" spans="1:6" x14ac:dyDescent="0.35">
      <c r="B12" s="45" t="s">
        <v>37</v>
      </c>
      <c r="C12" s="46">
        <v>45047</v>
      </c>
      <c r="D12" t="s">
        <v>17</v>
      </c>
      <c r="E12" s="47" t="s">
        <v>36</v>
      </c>
      <c r="F12" s="48" t="s">
        <v>19</v>
      </c>
    </row>
    <row r="13" spans="1:6" x14ac:dyDescent="0.35">
      <c r="B13" s="18"/>
      <c r="C13" s="19"/>
      <c r="D13" s="20"/>
      <c r="E13" s="21"/>
      <c r="F13" s="22"/>
    </row>
    <row r="14" spans="1:6" x14ac:dyDescent="0.35">
      <c r="B14" s="18"/>
      <c r="C14" s="19"/>
      <c r="D14" s="20"/>
      <c r="E14" s="21"/>
      <c r="F14" s="22"/>
    </row>
    <row r="15" spans="1:6" x14ac:dyDescent="0.35">
      <c r="B15" s="18"/>
      <c r="C15" s="19"/>
      <c r="D15" s="20"/>
      <c r="E15" s="21"/>
      <c r="F15" s="22"/>
    </row>
    <row r="16" spans="1:6" ht="18.5" x14ac:dyDescent="0.45">
      <c r="B16" s="23"/>
      <c r="C16" s="24"/>
      <c r="D16" s="20"/>
      <c r="E16" s="21"/>
      <c r="F16" s="22"/>
    </row>
    <row r="17" spans="2:6" x14ac:dyDescent="0.35">
      <c r="B17" s="25"/>
      <c r="C17" s="26"/>
      <c r="D17" s="20"/>
      <c r="E17" s="21"/>
      <c r="F17" s="22"/>
    </row>
    <row r="18" spans="2:6" x14ac:dyDescent="0.35">
      <c r="B18" s="25"/>
      <c r="C18" s="26"/>
      <c r="D18" s="20"/>
      <c r="E18" s="21"/>
      <c r="F18" s="22"/>
    </row>
    <row r="19" spans="2:6" x14ac:dyDescent="0.35">
      <c r="B19" s="25"/>
      <c r="C19" s="26"/>
      <c r="D19" s="20"/>
      <c r="E19" s="21"/>
      <c r="F19" s="22"/>
    </row>
    <row r="20" spans="2:6" x14ac:dyDescent="0.35">
      <c r="B20" s="25"/>
      <c r="C20" s="26"/>
      <c r="D20" s="20"/>
      <c r="E20" s="21"/>
      <c r="F20" s="22"/>
    </row>
    <row r="21" spans="2:6" x14ac:dyDescent="0.35">
      <c r="B21" s="25"/>
      <c r="C21" s="26"/>
      <c r="D21" s="20"/>
      <c r="E21" s="21"/>
      <c r="F21" s="22"/>
    </row>
    <row r="22" spans="2:6" x14ac:dyDescent="0.35">
      <c r="B22" s="18"/>
      <c r="C22" s="24"/>
      <c r="D22" s="20"/>
      <c r="E22" s="21"/>
      <c r="F22" s="22"/>
    </row>
    <row r="23" spans="2:6" ht="18.5" x14ac:dyDescent="0.45">
      <c r="B23" s="23"/>
      <c r="C23" s="26"/>
      <c r="D23" s="20"/>
      <c r="E23" s="21"/>
      <c r="F23" s="22"/>
    </row>
    <row r="24" spans="2:6" x14ac:dyDescent="0.35">
      <c r="B24" s="18"/>
      <c r="C24" s="26"/>
      <c r="D24" s="20"/>
      <c r="E24" s="21"/>
      <c r="F24" s="22"/>
    </row>
    <row r="25" spans="2:6" x14ac:dyDescent="0.35">
      <c r="B25" s="27"/>
      <c r="C25" s="28"/>
      <c r="D25" s="29"/>
      <c r="E25" s="30"/>
      <c r="F25" s="31"/>
    </row>
    <row r="26" spans="2:6" x14ac:dyDescent="0.35">
      <c r="C26"/>
    </row>
    <row r="27" spans="2:6" x14ac:dyDescent="0.35">
      <c r="C27"/>
    </row>
    <row r="28" spans="2:6" x14ac:dyDescent="0.35">
      <c r="C28"/>
    </row>
    <row r="29" spans="2:6" x14ac:dyDescent="0.35">
      <c r="C29"/>
    </row>
    <row r="30" spans="2:6" x14ac:dyDescent="0.35">
      <c r="C30"/>
    </row>
    <row r="31" spans="2:6" x14ac:dyDescent="0.35">
      <c r="C31"/>
    </row>
    <row r="33" spans="2:3" ht="18.5" x14ac:dyDescent="0.45">
      <c r="B33" s="2"/>
      <c r="C33"/>
    </row>
    <row r="34" spans="2:3" x14ac:dyDescent="0.35">
      <c r="C34"/>
    </row>
    <row r="35" spans="2:3" x14ac:dyDescent="0.35">
      <c r="C35"/>
    </row>
    <row r="36" spans="2:3" x14ac:dyDescent="0.35">
      <c r="C36"/>
    </row>
    <row r="37" spans="2:3" x14ac:dyDescent="0.35">
      <c r="C37"/>
    </row>
    <row r="38" spans="2:3" x14ac:dyDescent="0.35">
      <c r="C38"/>
    </row>
    <row r="39" spans="2:3" x14ac:dyDescent="0.35">
      <c r="C39"/>
    </row>
    <row r="40" spans="2:3" x14ac:dyDescent="0.35">
      <c r="C40"/>
    </row>
    <row r="41" spans="2:3" x14ac:dyDescent="0.35">
      <c r="C41"/>
    </row>
    <row r="42" spans="2:3" x14ac:dyDescent="0.35">
      <c r="C42"/>
    </row>
    <row r="43" spans="2:3" x14ac:dyDescent="0.35">
      <c r="C43"/>
    </row>
    <row r="44" spans="2:3" x14ac:dyDescent="0.35">
      <c r="C44"/>
    </row>
    <row r="45" spans="2:3" x14ac:dyDescent="0.35">
      <c r="C45"/>
    </row>
    <row r="46" spans="2:3" x14ac:dyDescent="0.35">
      <c r="C46"/>
    </row>
    <row r="47" spans="2:3" x14ac:dyDescent="0.35">
      <c r="C47"/>
    </row>
    <row r="48" spans="2:3" x14ac:dyDescent="0.35">
      <c r="C48"/>
    </row>
    <row r="49" spans="2:3" x14ac:dyDescent="0.35">
      <c r="C49"/>
    </row>
    <row r="50" spans="2:3" ht="18.5" x14ac:dyDescent="0.45">
      <c r="B50" s="2"/>
      <c r="C50"/>
    </row>
    <row r="51" spans="2:3" x14ac:dyDescent="0.35">
      <c r="C51"/>
    </row>
    <row r="52" spans="2:3" x14ac:dyDescent="0.35">
      <c r="C52"/>
    </row>
    <row r="53" spans="2:3" x14ac:dyDescent="0.35">
      <c r="C53"/>
    </row>
    <row r="54" spans="2:3" x14ac:dyDescent="0.35">
      <c r="C54"/>
    </row>
    <row r="55" spans="2:3" x14ac:dyDescent="0.35">
      <c r="C55"/>
    </row>
    <row r="56" spans="2:3" x14ac:dyDescent="0.35">
      <c r="C56"/>
    </row>
    <row r="57" spans="2:3" x14ac:dyDescent="0.35">
      <c r="C57"/>
    </row>
    <row r="58" spans="2:3" x14ac:dyDescent="0.35">
      <c r="C58"/>
    </row>
    <row r="59" spans="2:3" x14ac:dyDescent="0.35">
      <c r="C59"/>
    </row>
    <row r="60" spans="2:3" x14ac:dyDescent="0.35">
      <c r="C60"/>
    </row>
    <row r="65" spans="3:3" x14ac:dyDescent="0.35">
      <c r="C65"/>
    </row>
  </sheetData>
  <dataValidations count="1">
    <dataValidation type="list" allowBlank="1" showInputMessage="1" showErrorMessage="1" sqref="F11:F25" xr:uid="{00000000-0002-0000-0100-000000000000}">
      <formula1>"Entwurf,Prüfung,Freigabe"</formula1>
    </dataValidation>
  </dataValidations>
  <pageMargins left="0.19685039370078741" right="0.23622047244094488" top="0.78740157480314965" bottom="0.19685039370078741" header="0.19685039370078741" footer="0.19685039370078741"/>
  <pageSetup paperSize="9" scale="99" fitToHeight="0" orientation="landscape" horizontalDpi="4294967293" r:id="rId1"/>
  <headerFooter>
    <oddHeader>&amp;L&amp;G</oddHeader>
  </headerFooter>
  <legacyDrawingHF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3C8B12-AD0D-4E3B-BBD0-F2618D8A8238}">
  <dimension ref="C2:V43"/>
  <sheetViews>
    <sheetView workbookViewId="0"/>
  </sheetViews>
  <sheetFormatPr baseColWidth="10" defaultRowHeight="14.5" x14ac:dyDescent="0.35"/>
  <cols>
    <col min="1" max="2" width="3.36328125" customWidth="1"/>
    <col min="3" max="3" width="2.90625" customWidth="1"/>
    <col min="9" max="9" width="22.08984375" customWidth="1"/>
    <col min="10" max="21" width="7.453125" customWidth="1"/>
    <col min="22" max="22" width="3.1796875" customWidth="1"/>
  </cols>
  <sheetData>
    <row r="2" spans="3:22" ht="15" thickBot="1" x14ac:dyDescent="0.4"/>
    <row r="3" spans="3:22" ht="18.5" x14ac:dyDescent="0.45">
      <c r="C3" s="61" t="s">
        <v>38</v>
      </c>
      <c r="D3" s="62"/>
      <c r="E3" s="63"/>
      <c r="F3" s="63"/>
      <c r="G3" s="63"/>
      <c r="H3" s="63"/>
      <c r="I3" s="63"/>
      <c r="J3" s="63"/>
      <c r="K3" s="63"/>
      <c r="L3" s="63"/>
      <c r="M3" s="63"/>
      <c r="N3" s="63"/>
      <c r="O3" s="63"/>
      <c r="P3" s="63"/>
      <c r="Q3" s="63"/>
      <c r="R3" s="63"/>
      <c r="S3" s="63"/>
      <c r="T3" s="63"/>
      <c r="U3" s="63"/>
      <c r="V3" s="64"/>
    </row>
    <row r="4" spans="3:22" x14ac:dyDescent="0.35">
      <c r="C4" s="65" t="s">
        <v>10</v>
      </c>
      <c r="D4" s="71" t="s">
        <v>4</v>
      </c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66"/>
    </row>
    <row r="5" spans="3:22" x14ac:dyDescent="0.35">
      <c r="C5" s="65" t="s">
        <v>11</v>
      </c>
      <c r="D5" s="71" t="s">
        <v>12</v>
      </c>
      <c r="E5" s="71"/>
      <c r="F5" s="71"/>
      <c r="G5" s="71"/>
      <c r="H5" s="71"/>
      <c r="I5" s="71"/>
      <c r="J5" s="71"/>
      <c r="K5" s="71"/>
      <c r="L5" s="71"/>
      <c r="M5" s="71"/>
      <c r="N5" s="71"/>
      <c r="O5" s="71"/>
      <c r="P5" s="71"/>
      <c r="Q5" s="71"/>
      <c r="R5" s="71"/>
      <c r="S5" s="71"/>
      <c r="T5" s="71"/>
      <c r="U5" s="71"/>
      <c r="V5" s="66"/>
    </row>
    <row r="6" spans="3:22" x14ac:dyDescent="0.35">
      <c r="C6" s="65" t="s">
        <v>13</v>
      </c>
      <c r="D6" s="71" t="s">
        <v>14</v>
      </c>
      <c r="E6" s="71"/>
      <c r="F6" s="71"/>
      <c r="G6" s="71"/>
      <c r="H6" s="71"/>
      <c r="I6" s="71"/>
      <c r="J6" s="71"/>
      <c r="K6" s="71"/>
      <c r="L6" s="71"/>
      <c r="M6" s="71"/>
      <c r="N6" s="71"/>
      <c r="O6" s="71"/>
      <c r="P6" s="71"/>
      <c r="Q6" s="71"/>
      <c r="R6" s="71"/>
      <c r="S6" s="71"/>
      <c r="T6" s="71"/>
      <c r="U6" s="71"/>
      <c r="V6" s="66"/>
    </row>
    <row r="7" spans="3:22" ht="15" thickBot="1" x14ac:dyDescent="0.4">
      <c r="C7" s="67" t="s">
        <v>15</v>
      </c>
      <c r="D7" s="68"/>
      <c r="E7" s="69"/>
      <c r="F7" s="69"/>
      <c r="G7" s="69"/>
      <c r="H7" s="69"/>
      <c r="I7" s="69"/>
      <c r="J7" s="69"/>
      <c r="K7" s="69"/>
      <c r="L7" s="69"/>
      <c r="M7" s="69"/>
      <c r="N7" s="69"/>
      <c r="O7" s="69"/>
      <c r="P7" s="69"/>
      <c r="Q7" s="69"/>
      <c r="R7" s="69"/>
      <c r="S7" s="69"/>
      <c r="T7" s="69"/>
      <c r="U7" s="69"/>
      <c r="V7" s="70"/>
    </row>
    <row r="10" spans="3:22" ht="15" thickBot="1" x14ac:dyDescent="0.4"/>
    <row r="11" spans="3:22" x14ac:dyDescent="0.35">
      <c r="C11" s="52"/>
      <c r="D11" s="53" t="s">
        <v>47</v>
      </c>
      <c r="E11" s="54"/>
      <c r="F11" s="54"/>
      <c r="G11" s="54"/>
      <c r="H11" s="54"/>
      <c r="I11" s="54"/>
      <c r="J11" s="54"/>
      <c r="K11" s="54"/>
      <c r="L11" s="54"/>
      <c r="M11" s="54"/>
      <c r="N11" s="54"/>
      <c r="O11" s="54"/>
      <c r="P11" s="54"/>
      <c r="Q11" s="54"/>
      <c r="R11" s="54"/>
      <c r="S11" s="54"/>
      <c r="T11" s="54"/>
      <c r="U11" s="54"/>
      <c r="V11" s="55"/>
    </row>
    <row r="12" spans="3:22" x14ac:dyDescent="0.35">
      <c r="C12" s="56"/>
      <c r="D12" s="32" t="s">
        <v>41</v>
      </c>
      <c r="E12" s="32"/>
      <c r="F12" s="32"/>
      <c r="G12" s="32"/>
      <c r="H12" s="32"/>
      <c r="I12" s="32" t="s">
        <v>46</v>
      </c>
      <c r="J12" s="49">
        <v>1</v>
      </c>
      <c r="K12" s="49">
        <v>2</v>
      </c>
      <c r="L12" s="49">
        <v>3</v>
      </c>
      <c r="M12" s="49">
        <v>4</v>
      </c>
      <c r="N12" s="49">
        <v>5</v>
      </c>
      <c r="O12" s="49">
        <v>6</v>
      </c>
      <c r="P12" s="49">
        <v>7</v>
      </c>
      <c r="Q12" s="49">
        <v>8</v>
      </c>
      <c r="R12" s="49">
        <v>9</v>
      </c>
      <c r="S12" s="49">
        <v>10</v>
      </c>
      <c r="T12" s="49">
        <v>11</v>
      </c>
      <c r="U12" s="49">
        <v>12</v>
      </c>
      <c r="V12" s="57"/>
    </row>
    <row r="13" spans="3:22" x14ac:dyDescent="0.35">
      <c r="C13" s="56"/>
      <c r="D13" s="32" t="s">
        <v>40</v>
      </c>
      <c r="E13" s="32"/>
      <c r="F13" s="32" t="s">
        <v>46</v>
      </c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57"/>
    </row>
    <row r="14" spans="3:22" x14ac:dyDescent="0.35">
      <c r="C14" s="56"/>
      <c r="D14" s="32" t="s">
        <v>39</v>
      </c>
      <c r="E14" s="32"/>
      <c r="F14" s="32" t="s">
        <v>85</v>
      </c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57"/>
    </row>
    <row r="15" spans="3:22" x14ac:dyDescent="0.35">
      <c r="C15" s="56"/>
      <c r="D15" s="32" t="s">
        <v>42</v>
      </c>
      <c r="E15" s="32"/>
      <c r="F15" s="32"/>
      <c r="G15" s="32"/>
      <c r="H15" s="32"/>
      <c r="I15" s="32" t="s">
        <v>50</v>
      </c>
      <c r="J15" s="51">
        <v>100</v>
      </c>
      <c r="K15" s="51">
        <v>100</v>
      </c>
      <c r="L15" s="51">
        <v>100</v>
      </c>
      <c r="M15" s="51">
        <v>100</v>
      </c>
      <c r="N15" s="51">
        <v>100</v>
      </c>
      <c r="O15" s="51">
        <v>110</v>
      </c>
      <c r="P15" s="51">
        <v>110</v>
      </c>
      <c r="Q15" s="51">
        <v>110</v>
      </c>
      <c r="R15" s="51">
        <v>110</v>
      </c>
      <c r="S15" s="51">
        <v>110</v>
      </c>
      <c r="T15" s="51">
        <v>110</v>
      </c>
      <c r="U15" s="51">
        <v>110</v>
      </c>
      <c r="V15" s="57"/>
    </row>
    <row r="16" spans="3:22" x14ac:dyDescent="0.35">
      <c r="C16" s="56"/>
      <c r="D16" s="32" t="s">
        <v>44</v>
      </c>
      <c r="E16" s="32"/>
      <c r="F16" s="32"/>
      <c r="G16" s="32"/>
      <c r="H16" s="32"/>
      <c r="I16" s="32"/>
      <c r="J16" s="76">
        <f>J17</f>
        <v>9</v>
      </c>
      <c r="K16" s="76">
        <f t="shared" ref="K16:U16" si="0">J16+K17</f>
        <v>20</v>
      </c>
      <c r="L16" s="76">
        <f t="shared" si="0"/>
        <v>28</v>
      </c>
      <c r="M16" s="76">
        <f t="shared" si="0"/>
        <v>37</v>
      </c>
      <c r="N16" s="76">
        <f t="shared" si="0"/>
        <v>46</v>
      </c>
      <c r="O16" s="76">
        <f t="shared" si="0"/>
        <v>54</v>
      </c>
      <c r="P16" s="76">
        <f t="shared" si="0"/>
        <v>65</v>
      </c>
      <c r="Q16" s="76">
        <f t="shared" si="0"/>
        <v>75</v>
      </c>
      <c r="R16" s="76">
        <f t="shared" si="0"/>
        <v>81</v>
      </c>
      <c r="S16" s="76">
        <f t="shared" si="0"/>
        <v>83</v>
      </c>
      <c r="T16" s="76">
        <f t="shared" si="0"/>
        <v>91</v>
      </c>
      <c r="U16" s="76">
        <f t="shared" si="0"/>
        <v>94</v>
      </c>
      <c r="V16" s="57"/>
    </row>
    <row r="17" spans="3:22" x14ac:dyDescent="0.35">
      <c r="C17" s="56"/>
      <c r="D17" s="32" t="s">
        <v>43</v>
      </c>
      <c r="E17" s="32"/>
      <c r="F17" s="32"/>
      <c r="G17" s="32"/>
      <c r="H17" s="32"/>
      <c r="I17" s="32" t="s">
        <v>53</v>
      </c>
      <c r="J17" s="51">
        <v>9</v>
      </c>
      <c r="K17" s="51">
        <v>11</v>
      </c>
      <c r="L17" s="51">
        <v>8</v>
      </c>
      <c r="M17" s="51">
        <v>9</v>
      </c>
      <c r="N17" s="51">
        <v>9</v>
      </c>
      <c r="O17" s="51">
        <v>8</v>
      </c>
      <c r="P17" s="51">
        <v>11</v>
      </c>
      <c r="Q17" s="51">
        <v>10</v>
      </c>
      <c r="R17" s="51">
        <v>6</v>
      </c>
      <c r="S17" s="51">
        <v>2</v>
      </c>
      <c r="T17" s="51">
        <v>8</v>
      </c>
      <c r="U17" s="51">
        <v>3</v>
      </c>
      <c r="V17" s="57"/>
    </row>
    <row r="18" spans="3:22" x14ac:dyDescent="0.35">
      <c r="C18" s="56"/>
      <c r="D18" s="32" t="s">
        <v>48</v>
      </c>
      <c r="E18" s="32"/>
      <c r="F18" s="32"/>
      <c r="G18" s="32"/>
      <c r="H18" s="32"/>
      <c r="I18" s="32" t="s">
        <v>51</v>
      </c>
      <c r="J18" s="76">
        <f>J15-J17</f>
        <v>91</v>
      </c>
      <c r="K18" s="76">
        <f>K15-J17-K17</f>
        <v>80</v>
      </c>
      <c r="L18" s="76">
        <f>L15-J17-K17-L17</f>
        <v>72</v>
      </c>
      <c r="M18" s="76">
        <f>M15-J17-K17-L17-M17</f>
        <v>63</v>
      </c>
      <c r="N18" s="76">
        <f>N15-J17-K17-L17-M17-N17</f>
        <v>54</v>
      </c>
      <c r="O18" s="76">
        <f>O15-J17-K17-L17-M17-N17-O17</f>
        <v>56</v>
      </c>
      <c r="P18" s="76">
        <f>P15-J17-K17-L17-M17-N17-O17-P17</f>
        <v>45</v>
      </c>
      <c r="Q18" s="76">
        <f>Q15-J17-K17-L17-M17-N17-O17-P17-Q17</f>
        <v>35</v>
      </c>
      <c r="R18" s="76">
        <f>R15-J17-K17-L17-M17-N17-O17-P17-Q17-R17</f>
        <v>29</v>
      </c>
      <c r="S18" s="76">
        <f>S15-J17-K17-L17-M17-N17-O17-P17-Q17-R17-S17</f>
        <v>27</v>
      </c>
      <c r="T18" s="76">
        <f>T15-J17-K17-L17-M17-N17-O17-P17-Q17-R17-S17-T17</f>
        <v>19</v>
      </c>
      <c r="U18" s="76">
        <f>U15-J17-K17-L17-M17-N17-O17-P17-Q17-R17-S17-T17-U17</f>
        <v>16</v>
      </c>
      <c r="V18" s="57"/>
    </row>
    <row r="19" spans="3:22" x14ac:dyDescent="0.35">
      <c r="C19" s="56"/>
      <c r="D19" s="32" t="s">
        <v>49</v>
      </c>
      <c r="E19" s="32"/>
      <c r="F19" s="32"/>
      <c r="G19" s="32"/>
      <c r="H19" s="32"/>
      <c r="I19" s="32" t="s">
        <v>52</v>
      </c>
      <c r="J19" s="77">
        <f>J18</f>
        <v>91</v>
      </c>
      <c r="K19" s="77">
        <f t="shared" ref="K19:U19" si="1">K18</f>
        <v>80</v>
      </c>
      <c r="L19" s="77">
        <f t="shared" si="1"/>
        <v>72</v>
      </c>
      <c r="M19" s="77">
        <f t="shared" si="1"/>
        <v>63</v>
      </c>
      <c r="N19" s="77">
        <f t="shared" si="1"/>
        <v>54</v>
      </c>
      <c r="O19" s="77">
        <f t="shared" si="1"/>
        <v>56</v>
      </c>
      <c r="P19" s="77">
        <f t="shared" si="1"/>
        <v>45</v>
      </c>
      <c r="Q19" s="77">
        <f t="shared" si="1"/>
        <v>35</v>
      </c>
      <c r="R19" s="77">
        <f t="shared" si="1"/>
        <v>29</v>
      </c>
      <c r="S19" s="77">
        <f t="shared" si="1"/>
        <v>27</v>
      </c>
      <c r="T19" s="77">
        <f t="shared" si="1"/>
        <v>19</v>
      </c>
      <c r="U19" s="77">
        <f t="shared" si="1"/>
        <v>16</v>
      </c>
      <c r="V19" s="57"/>
    </row>
    <row r="20" spans="3:22" x14ac:dyDescent="0.35">
      <c r="C20" s="72"/>
      <c r="D20" s="73" t="s">
        <v>70</v>
      </c>
      <c r="E20" s="73"/>
      <c r="F20" s="73"/>
      <c r="G20" s="73"/>
      <c r="H20" s="73"/>
      <c r="I20" s="73"/>
      <c r="J20" s="75">
        <f>J17</f>
        <v>9</v>
      </c>
      <c r="K20" s="75">
        <f t="shared" ref="K20:U20" si="2">K17</f>
        <v>11</v>
      </c>
      <c r="L20" s="75">
        <f t="shared" si="2"/>
        <v>8</v>
      </c>
      <c r="M20" s="75">
        <f t="shared" si="2"/>
        <v>9</v>
      </c>
      <c r="N20" s="75">
        <f t="shared" si="2"/>
        <v>9</v>
      </c>
      <c r="O20" s="75">
        <f t="shared" si="2"/>
        <v>8</v>
      </c>
      <c r="P20" s="75">
        <f t="shared" si="2"/>
        <v>11</v>
      </c>
      <c r="Q20" s="75">
        <f t="shared" si="2"/>
        <v>10</v>
      </c>
      <c r="R20" s="75">
        <f t="shared" si="2"/>
        <v>6</v>
      </c>
      <c r="S20" s="75">
        <f t="shared" si="2"/>
        <v>2</v>
      </c>
      <c r="T20" s="75">
        <f t="shared" si="2"/>
        <v>8</v>
      </c>
      <c r="U20" s="75">
        <f t="shared" si="2"/>
        <v>3</v>
      </c>
      <c r="V20" s="74"/>
    </row>
    <row r="21" spans="3:22" x14ac:dyDescent="0.35">
      <c r="C21" s="72"/>
      <c r="D21" s="73" t="s">
        <v>71</v>
      </c>
      <c r="E21" s="73"/>
      <c r="F21" s="73"/>
      <c r="G21" s="73"/>
      <c r="H21" s="73"/>
      <c r="I21" s="73"/>
      <c r="J21" s="75">
        <f>J20/1</f>
        <v>9</v>
      </c>
      <c r="K21" s="75">
        <f>(J20+K20)/2</f>
        <v>10</v>
      </c>
      <c r="L21" s="75">
        <f>(J20+K20+L20)/3</f>
        <v>9.3333333333333339</v>
      </c>
      <c r="M21" s="75">
        <f>(J20+K20+L20+M20)/4</f>
        <v>9.25</v>
      </c>
      <c r="N21" s="75">
        <f>(J20+K20+L20+M20+N20)/5</f>
        <v>9.1999999999999993</v>
      </c>
      <c r="O21" s="75">
        <f>(J20+K20+L20+M20+N20+O20)/6</f>
        <v>9</v>
      </c>
      <c r="P21" s="75">
        <f>(J20+K20+L20+M20+N20+O20+P20)/7</f>
        <v>9.2857142857142865</v>
      </c>
      <c r="Q21" s="75">
        <f>(J20+K20+L20+M20+N20+O20+P20+Q20)/8</f>
        <v>9.375</v>
      </c>
      <c r="R21" s="75">
        <f>(J20+K20+L20+M20+N20+O20+P20+Q20+R20)/9</f>
        <v>9</v>
      </c>
      <c r="S21" s="75">
        <f>(J20+K20+L20+M20+N20+O20+P20+Q20+R20+S20)/10</f>
        <v>8.3000000000000007</v>
      </c>
      <c r="T21" s="75">
        <f>(J20+K20+L20+M20+N20+O20+P20+Q20+R20+S20+T20)/11</f>
        <v>8.2727272727272734</v>
      </c>
      <c r="U21" s="75">
        <f>(J20+K20+L20+M20+N20+O20+P20+Q20+R20+S20+T20+U20)/12</f>
        <v>7.833333333333333</v>
      </c>
      <c r="V21" s="74"/>
    </row>
    <row r="22" spans="3:22" x14ac:dyDescent="0.35">
      <c r="C22" s="72"/>
      <c r="D22" s="73" t="s">
        <v>72</v>
      </c>
      <c r="E22" s="73"/>
      <c r="F22" s="73"/>
      <c r="G22" s="73"/>
      <c r="H22" s="73"/>
      <c r="I22" s="73"/>
      <c r="J22" s="78">
        <f>J15/J21</f>
        <v>11.111111111111111</v>
      </c>
      <c r="K22" s="78">
        <f t="shared" ref="K22:U22" si="3">K15/K21</f>
        <v>10</v>
      </c>
      <c r="L22" s="78">
        <f t="shared" si="3"/>
        <v>10.714285714285714</v>
      </c>
      <c r="M22" s="78">
        <f t="shared" si="3"/>
        <v>10.810810810810811</v>
      </c>
      <c r="N22" s="78">
        <f t="shared" si="3"/>
        <v>10.869565217391305</v>
      </c>
      <c r="O22" s="78">
        <f t="shared" si="3"/>
        <v>12.222222222222221</v>
      </c>
      <c r="P22" s="78">
        <f t="shared" si="3"/>
        <v>11.846153846153845</v>
      </c>
      <c r="Q22" s="78">
        <f t="shared" si="3"/>
        <v>11.733333333333333</v>
      </c>
      <c r="R22" s="78">
        <f t="shared" si="3"/>
        <v>12.222222222222221</v>
      </c>
      <c r="S22" s="78">
        <f t="shared" si="3"/>
        <v>13.253012048192771</v>
      </c>
      <c r="T22" s="78">
        <f t="shared" si="3"/>
        <v>13.296703296703296</v>
      </c>
      <c r="U22" s="78">
        <f t="shared" si="3"/>
        <v>14.042553191489363</v>
      </c>
      <c r="V22" s="74"/>
    </row>
    <row r="23" spans="3:22" ht="15" thickBot="1" x14ac:dyDescent="0.4">
      <c r="C23" s="58"/>
      <c r="D23" s="59"/>
      <c r="E23" s="59"/>
      <c r="F23" s="59"/>
      <c r="G23" s="59"/>
      <c r="H23" s="59"/>
      <c r="I23" s="59"/>
      <c r="J23" s="59"/>
      <c r="K23" s="59"/>
      <c r="L23" s="59"/>
      <c r="M23" s="59"/>
      <c r="N23" s="59"/>
      <c r="O23" s="59"/>
      <c r="P23" s="59"/>
      <c r="Q23" s="59"/>
      <c r="R23" s="59"/>
      <c r="S23" s="59"/>
      <c r="T23" s="59"/>
      <c r="U23" s="59"/>
      <c r="V23" s="60"/>
    </row>
    <row r="43" spans="4:4" x14ac:dyDescent="0.35">
      <c r="D43" s="50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7387E6-FE9D-41BA-9CC8-DB75D7488E90}">
  <dimension ref="C2:V43"/>
  <sheetViews>
    <sheetView zoomScaleNormal="100" workbookViewId="0">
      <selection activeCell="C4" sqref="C4"/>
    </sheetView>
  </sheetViews>
  <sheetFormatPr baseColWidth="10" defaultRowHeight="14.5" x14ac:dyDescent="0.35"/>
  <cols>
    <col min="1" max="2" width="3.36328125" customWidth="1"/>
    <col min="3" max="3" width="2.90625" customWidth="1"/>
    <col min="9" max="9" width="22.08984375" customWidth="1"/>
    <col min="10" max="21" width="7.453125" customWidth="1"/>
    <col min="22" max="22" width="3.1796875" customWidth="1"/>
  </cols>
  <sheetData>
    <row r="2" spans="3:22" ht="15" thickBot="1" x14ac:dyDescent="0.4"/>
    <row r="3" spans="3:22" ht="18.5" x14ac:dyDescent="0.45">
      <c r="C3" s="61" t="s">
        <v>100</v>
      </c>
      <c r="D3" s="62"/>
      <c r="E3" s="63"/>
      <c r="F3" s="63"/>
      <c r="G3" s="63"/>
      <c r="H3" s="63"/>
      <c r="I3" s="63"/>
      <c r="J3" s="63"/>
      <c r="K3" s="63"/>
      <c r="L3" s="63"/>
      <c r="M3" s="63"/>
      <c r="N3" s="63"/>
      <c r="O3" s="63"/>
      <c r="P3" s="63"/>
      <c r="Q3" s="63"/>
      <c r="R3" s="63"/>
      <c r="S3" s="63"/>
      <c r="T3" s="63"/>
      <c r="U3" s="63"/>
      <c r="V3" s="64"/>
    </row>
    <row r="4" spans="3:22" x14ac:dyDescent="0.35">
      <c r="C4" s="65" t="s">
        <v>10</v>
      </c>
      <c r="D4" s="71" t="s">
        <v>4</v>
      </c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66"/>
    </row>
    <row r="5" spans="3:22" x14ac:dyDescent="0.35">
      <c r="C5" s="65" t="s">
        <v>11</v>
      </c>
      <c r="D5" s="71" t="s">
        <v>12</v>
      </c>
      <c r="E5" s="71"/>
      <c r="F5" s="71"/>
      <c r="G5" s="71"/>
      <c r="H5" s="71"/>
      <c r="I5" s="71"/>
      <c r="J5" s="71"/>
      <c r="K5" s="71"/>
      <c r="L5" s="71"/>
      <c r="M5" s="71"/>
      <c r="N5" s="71"/>
      <c r="O5" s="71"/>
      <c r="P5" s="71"/>
      <c r="Q5" s="71"/>
      <c r="R5" s="71"/>
      <c r="S5" s="71"/>
      <c r="T5" s="71"/>
      <c r="U5" s="71"/>
      <c r="V5" s="66"/>
    </row>
    <row r="6" spans="3:22" x14ac:dyDescent="0.35">
      <c r="C6" s="65" t="s">
        <v>13</v>
      </c>
      <c r="D6" s="71" t="s">
        <v>14</v>
      </c>
      <c r="E6" s="71"/>
      <c r="F6" s="71"/>
      <c r="G6" s="71"/>
      <c r="H6" s="71"/>
      <c r="I6" s="71"/>
      <c r="J6" s="71"/>
      <c r="K6" s="71"/>
      <c r="L6" s="71"/>
      <c r="M6" s="71"/>
      <c r="N6" s="71"/>
      <c r="O6" s="71"/>
      <c r="P6" s="71"/>
      <c r="Q6" s="71"/>
      <c r="R6" s="71"/>
      <c r="S6" s="71"/>
      <c r="T6" s="71"/>
      <c r="U6" s="71"/>
      <c r="V6" s="66"/>
    </row>
    <row r="7" spans="3:22" ht="15" thickBot="1" x14ac:dyDescent="0.4">
      <c r="C7" s="67" t="s">
        <v>15</v>
      </c>
      <c r="D7" s="68"/>
      <c r="E7" s="69"/>
      <c r="F7" s="69"/>
      <c r="G7" s="69"/>
      <c r="H7" s="69"/>
      <c r="I7" s="69"/>
      <c r="J7" s="69"/>
      <c r="K7" s="69"/>
      <c r="L7" s="69"/>
      <c r="M7" s="69"/>
      <c r="N7" s="69"/>
      <c r="O7" s="69"/>
      <c r="P7" s="69"/>
      <c r="Q7" s="69"/>
      <c r="R7" s="69"/>
      <c r="S7" s="69"/>
      <c r="T7" s="69"/>
      <c r="U7" s="69"/>
      <c r="V7" s="70"/>
    </row>
    <row r="10" spans="3:22" ht="15" thickBot="1" x14ac:dyDescent="0.4"/>
    <row r="11" spans="3:22" x14ac:dyDescent="0.35">
      <c r="C11" s="52"/>
      <c r="D11" s="53" t="s">
        <v>47</v>
      </c>
      <c r="E11" s="54"/>
      <c r="F11" s="54"/>
      <c r="G11" s="54"/>
      <c r="H11" s="54"/>
      <c r="I11" s="54"/>
      <c r="J11" s="54"/>
      <c r="K11" s="54"/>
      <c r="L11" s="54"/>
      <c r="M11" s="54"/>
      <c r="N11" s="54"/>
      <c r="O11" s="54"/>
      <c r="P11" s="54"/>
      <c r="Q11" s="54"/>
      <c r="R11" s="54"/>
      <c r="S11" s="54"/>
      <c r="T11" s="54"/>
      <c r="U11" s="54"/>
      <c r="V11" s="55"/>
    </row>
    <row r="12" spans="3:22" x14ac:dyDescent="0.35">
      <c r="C12" s="56"/>
      <c r="D12" s="32" t="s">
        <v>41</v>
      </c>
      <c r="E12" s="32"/>
      <c r="F12" s="32"/>
      <c r="G12" s="32"/>
      <c r="H12" s="32" t="s">
        <v>46</v>
      </c>
      <c r="I12" s="32"/>
      <c r="J12" s="49">
        <v>1</v>
      </c>
      <c r="K12" s="49">
        <v>2</v>
      </c>
      <c r="L12" s="49">
        <v>3</v>
      </c>
      <c r="M12" s="49">
        <v>4</v>
      </c>
      <c r="N12" s="49">
        <v>5</v>
      </c>
      <c r="O12" s="49">
        <v>6</v>
      </c>
      <c r="P12" s="49">
        <v>7</v>
      </c>
      <c r="Q12" s="49">
        <v>8</v>
      </c>
      <c r="R12" s="49">
        <v>9</v>
      </c>
      <c r="S12" s="49">
        <v>10</v>
      </c>
      <c r="T12" s="49">
        <v>11</v>
      </c>
      <c r="U12" s="49">
        <v>12</v>
      </c>
      <c r="V12" s="57"/>
    </row>
    <row r="13" spans="3:22" x14ac:dyDescent="0.35">
      <c r="C13" s="56"/>
      <c r="D13" s="32" t="s">
        <v>40</v>
      </c>
      <c r="E13" s="32"/>
      <c r="F13" s="32" t="s">
        <v>46</v>
      </c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57"/>
    </row>
    <row r="14" spans="3:22" x14ac:dyDescent="0.35">
      <c r="C14" s="56"/>
      <c r="D14" s="32" t="s">
        <v>39</v>
      </c>
      <c r="E14" s="32"/>
      <c r="F14" s="32" t="s">
        <v>85</v>
      </c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57"/>
    </row>
    <row r="15" spans="3:22" x14ac:dyDescent="0.35">
      <c r="C15" s="56"/>
      <c r="D15" s="32" t="s">
        <v>42</v>
      </c>
      <c r="E15" s="32"/>
      <c r="F15" s="32"/>
      <c r="G15" s="32"/>
      <c r="H15" s="32"/>
      <c r="I15" s="32" t="s">
        <v>50</v>
      </c>
      <c r="J15" s="51">
        <v>100</v>
      </c>
      <c r="K15" s="51">
        <v>100</v>
      </c>
      <c r="L15" s="51">
        <v>100</v>
      </c>
      <c r="M15" s="51">
        <v>100</v>
      </c>
      <c r="N15" s="51">
        <v>105</v>
      </c>
      <c r="O15" s="51">
        <v>110</v>
      </c>
      <c r="P15" s="51">
        <v>110</v>
      </c>
      <c r="Q15" s="51">
        <v>110</v>
      </c>
      <c r="R15" s="51">
        <v>110</v>
      </c>
      <c r="S15" s="51">
        <v>110</v>
      </c>
      <c r="T15" s="51">
        <v>110</v>
      </c>
      <c r="U15" s="51">
        <v>110</v>
      </c>
      <c r="V15" s="57"/>
    </row>
    <row r="16" spans="3:22" x14ac:dyDescent="0.35">
      <c r="C16" s="56"/>
      <c r="D16" s="32" t="s">
        <v>44</v>
      </c>
      <c r="E16" s="32"/>
      <c r="F16" s="32"/>
      <c r="G16" s="32"/>
      <c r="H16" s="32"/>
      <c r="I16" s="32" t="s">
        <v>54</v>
      </c>
      <c r="J16" s="77">
        <f>J17</f>
        <v>9</v>
      </c>
      <c r="K16" s="77">
        <f t="shared" ref="K16:U16" si="0">J16+K17</f>
        <v>20</v>
      </c>
      <c r="L16" s="77">
        <f t="shared" si="0"/>
        <v>28</v>
      </c>
      <c r="M16" s="77">
        <f t="shared" si="0"/>
        <v>37</v>
      </c>
      <c r="N16" s="77">
        <f t="shared" si="0"/>
        <v>46</v>
      </c>
      <c r="O16" s="77">
        <f t="shared" si="0"/>
        <v>54</v>
      </c>
      <c r="P16" s="77">
        <f t="shared" si="0"/>
        <v>65</v>
      </c>
      <c r="Q16" s="77">
        <f t="shared" si="0"/>
        <v>75</v>
      </c>
      <c r="R16" s="77">
        <f t="shared" si="0"/>
        <v>81</v>
      </c>
      <c r="S16" s="77">
        <f t="shared" si="0"/>
        <v>83</v>
      </c>
      <c r="T16" s="77">
        <f t="shared" si="0"/>
        <v>91</v>
      </c>
      <c r="U16" s="77">
        <f t="shared" si="0"/>
        <v>94</v>
      </c>
      <c r="V16" s="57"/>
    </row>
    <row r="17" spans="3:22" x14ac:dyDescent="0.35">
      <c r="C17" s="56"/>
      <c r="D17" s="32" t="s">
        <v>43</v>
      </c>
      <c r="E17" s="32"/>
      <c r="F17" s="32"/>
      <c r="G17" s="32"/>
      <c r="H17" s="32"/>
      <c r="I17" s="32" t="s">
        <v>53</v>
      </c>
      <c r="J17" s="51">
        <v>9</v>
      </c>
      <c r="K17" s="51">
        <v>11</v>
      </c>
      <c r="L17" s="51">
        <v>8</v>
      </c>
      <c r="M17" s="51">
        <v>9</v>
      </c>
      <c r="N17" s="51">
        <v>9</v>
      </c>
      <c r="O17" s="51">
        <v>8</v>
      </c>
      <c r="P17" s="51">
        <v>11</v>
      </c>
      <c r="Q17" s="51">
        <v>10</v>
      </c>
      <c r="R17" s="51">
        <v>6</v>
      </c>
      <c r="S17" s="51">
        <v>2</v>
      </c>
      <c r="T17" s="51">
        <v>8</v>
      </c>
      <c r="U17" s="51">
        <v>3</v>
      </c>
      <c r="V17" s="57"/>
    </row>
    <row r="18" spans="3:22" x14ac:dyDescent="0.35">
      <c r="C18" s="56"/>
      <c r="D18" s="32" t="s">
        <v>48</v>
      </c>
      <c r="E18" s="32"/>
      <c r="F18" s="32"/>
      <c r="G18" s="32"/>
      <c r="H18" s="32"/>
      <c r="I18" s="32" t="s">
        <v>51</v>
      </c>
      <c r="J18" s="76">
        <f>J15-J17</f>
        <v>91</v>
      </c>
      <c r="K18" s="76">
        <f>K15-J17-K17</f>
        <v>80</v>
      </c>
      <c r="L18" s="76">
        <f>L15-J17-K17-L17</f>
        <v>72</v>
      </c>
      <c r="M18" s="76">
        <f>M15-J17-K17-L17-M17</f>
        <v>63</v>
      </c>
      <c r="N18" s="76">
        <f>N15-J17-K17-L17-M17-N17</f>
        <v>59</v>
      </c>
      <c r="O18" s="76">
        <f>O15-J17-K17-L17-M17-N17-O17</f>
        <v>56</v>
      </c>
      <c r="P18" s="76">
        <f>P15-J17-K17-L17-M17-N17-O17-P17</f>
        <v>45</v>
      </c>
      <c r="Q18" s="76">
        <f>Q15-J17-K17-L17-M17-N17-O17-P17-Q17</f>
        <v>35</v>
      </c>
      <c r="R18" s="76">
        <f>R15-J17-K17-L17-M17-N17-O17-P17-Q17-R17</f>
        <v>29</v>
      </c>
      <c r="S18" s="76">
        <f>S15-J17-K17-L17-M17-N17-O17-P17-Q17-R17-S17</f>
        <v>27</v>
      </c>
      <c r="T18" s="76">
        <f>T15-J17-K17-L17-M17-N17-O17-P17-Q17-R17-S17-T17</f>
        <v>19</v>
      </c>
      <c r="U18" s="76">
        <f>U15-J17-K17-L17-M17-N17-O17-P17-Q17-R17-S17-T17-U17</f>
        <v>16</v>
      </c>
      <c r="V18" s="57"/>
    </row>
    <row r="19" spans="3:22" x14ac:dyDescent="0.35">
      <c r="C19" s="56"/>
      <c r="D19" s="32" t="s">
        <v>49</v>
      </c>
      <c r="E19" s="32"/>
      <c r="F19" s="32"/>
      <c r="G19" s="32"/>
      <c r="H19" s="32"/>
      <c r="I19" s="32" t="s">
        <v>52</v>
      </c>
      <c r="J19" s="77">
        <f>J18</f>
        <v>91</v>
      </c>
      <c r="K19" s="77">
        <f t="shared" ref="K19:U19" si="1">K18</f>
        <v>80</v>
      </c>
      <c r="L19" s="77">
        <f t="shared" si="1"/>
        <v>72</v>
      </c>
      <c r="M19" s="77">
        <f t="shared" si="1"/>
        <v>63</v>
      </c>
      <c r="N19" s="77">
        <f t="shared" si="1"/>
        <v>59</v>
      </c>
      <c r="O19" s="77">
        <f t="shared" si="1"/>
        <v>56</v>
      </c>
      <c r="P19" s="77">
        <f t="shared" si="1"/>
        <v>45</v>
      </c>
      <c r="Q19" s="77">
        <f t="shared" si="1"/>
        <v>35</v>
      </c>
      <c r="R19" s="77">
        <f t="shared" si="1"/>
        <v>29</v>
      </c>
      <c r="S19" s="77">
        <f t="shared" si="1"/>
        <v>27</v>
      </c>
      <c r="T19" s="77">
        <f t="shared" si="1"/>
        <v>19</v>
      </c>
      <c r="U19" s="77">
        <f t="shared" si="1"/>
        <v>16</v>
      </c>
      <c r="V19" s="57"/>
    </row>
    <row r="20" spans="3:22" x14ac:dyDescent="0.35">
      <c r="C20" s="72"/>
      <c r="D20" s="73" t="s">
        <v>70</v>
      </c>
      <c r="E20" s="73"/>
      <c r="F20" s="73"/>
      <c r="G20" s="73"/>
      <c r="H20" s="73"/>
      <c r="I20" s="73"/>
      <c r="J20" s="75">
        <f>J17</f>
        <v>9</v>
      </c>
      <c r="K20" s="75">
        <f t="shared" ref="K20:U20" si="2">K17</f>
        <v>11</v>
      </c>
      <c r="L20" s="75">
        <f t="shared" si="2"/>
        <v>8</v>
      </c>
      <c r="M20" s="75">
        <f t="shared" si="2"/>
        <v>9</v>
      </c>
      <c r="N20" s="75">
        <f t="shared" si="2"/>
        <v>9</v>
      </c>
      <c r="O20" s="75">
        <f t="shared" si="2"/>
        <v>8</v>
      </c>
      <c r="P20" s="75">
        <f t="shared" si="2"/>
        <v>11</v>
      </c>
      <c r="Q20" s="75">
        <f t="shared" si="2"/>
        <v>10</v>
      </c>
      <c r="R20" s="75">
        <f t="shared" si="2"/>
        <v>6</v>
      </c>
      <c r="S20" s="75">
        <f t="shared" si="2"/>
        <v>2</v>
      </c>
      <c r="T20" s="75">
        <f t="shared" si="2"/>
        <v>8</v>
      </c>
      <c r="U20" s="75">
        <f t="shared" si="2"/>
        <v>3</v>
      </c>
      <c r="V20" s="74"/>
    </row>
    <row r="21" spans="3:22" x14ac:dyDescent="0.35">
      <c r="C21" s="72"/>
      <c r="D21" s="73" t="s">
        <v>71</v>
      </c>
      <c r="E21" s="73"/>
      <c r="F21" s="73"/>
      <c r="G21" s="73"/>
      <c r="H21" s="73"/>
      <c r="I21" s="73"/>
      <c r="J21" s="75">
        <f>J20/1</f>
        <v>9</v>
      </c>
      <c r="K21" s="75">
        <f>(J20+K20)/2</f>
        <v>10</v>
      </c>
      <c r="L21" s="75">
        <f>(J20+K20+L20)/3</f>
        <v>9.3333333333333339</v>
      </c>
      <c r="M21" s="75">
        <f>(J20+K20+L20+M20)/4</f>
        <v>9.25</v>
      </c>
      <c r="N21" s="75">
        <f>(J20+K20+L20+M20+N20)/5</f>
        <v>9.1999999999999993</v>
      </c>
      <c r="O21" s="75">
        <f>(J20+K20+L20+M20+N20+O20)/6</f>
        <v>9</v>
      </c>
      <c r="P21" s="75">
        <f>(J20+K20+L20+M20+N20+O20+P20)/7</f>
        <v>9.2857142857142865</v>
      </c>
      <c r="Q21" s="75">
        <f>(J20+K20+L20+M20+N20+O20+P20+Q20)/8</f>
        <v>9.375</v>
      </c>
      <c r="R21" s="75">
        <f>(J20+K20+L20+M20+N20+O20+P20+Q20+R20)/9</f>
        <v>9</v>
      </c>
      <c r="S21" s="75">
        <f>(J20+K20+L20+M20+N20+O20+P20+Q20+R20+S20)/10</f>
        <v>8.3000000000000007</v>
      </c>
      <c r="T21" s="75">
        <f>(J20+K20+L20+M20+N20+O20+P20+Q20+R20+S20+T20)/11</f>
        <v>8.2727272727272734</v>
      </c>
      <c r="U21" s="75">
        <f>(J20+K20+L20+M20+N20+O20+P20+Q20+R20+S20+T20+U20)/12</f>
        <v>7.833333333333333</v>
      </c>
      <c r="V21" s="74"/>
    </row>
    <row r="22" spans="3:22" x14ac:dyDescent="0.35">
      <c r="C22" s="72"/>
      <c r="D22" s="73" t="s">
        <v>72</v>
      </c>
      <c r="E22" s="73"/>
      <c r="F22" s="73"/>
      <c r="G22" s="73"/>
      <c r="H22" s="73"/>
      <c r="I22" s="73"/>
      <c r="J22" s="78">
        <f>J15/J21</f>
        <v>11.111111111111111</v>
      </c>
      <c r="K22" s="78">
        <f t="shared" ref="K22:U22" si="3">K15/K21</f>
        <v>10</v>
      </c>
      <c r="L22" s="78">
        <f t="shared" si="3"/>
        <v>10.714285714285714</v>
      </c>
      <c r="M22" s="78">
        <f t="shared" si="3"/>
        <v>10.810810810810811</v>
      </c>
      <c r="N22" s="78">
        <f t="shared" si="3"/>
        <v>11.413043478260871</v>
      </c>
      <c r="O22" s="78">
        <f t="shared" si="3"/>
        <v>12.222222222222221</v>
      </c>
      <c r="P22" s="78">
        <f t="shared" si="3"/>
        <v>11.846153846153845</v>
      </c>
      <c r="Q22" s="78">
        <f t="shared" si="3"/>
        <v>11.733333333333333</v>
      </c>
      <c r="R22" s="78">
        <f t="shared" si="3"/>
        <v>12.222222222222221</v>
      </c>
      <c r="S22" s="78">
        <f t="shared" si="3"/>
        <v>13.253012048192771</v>
      </c>
      <c r="T22" s="78">
        <f t="shared" si="3"/>
        <v>13.296703296703296</v>
      </c>
      <c r="U22" s="78">
        <f t="shared" si="3"/>
        <v>14.042553191489363</v>
      </c>
      <c r="V22" s="74"/>
    </row>
    <row r="23" spans="3:22" ht="15" thickBot="1" x14ac:dyDescent="0.4">
      <c r="C23" s="58"/>
      <c r="D23" s="59"/>
      <c r="E23" s="59"/>
      <c r="F23" s="59"/>
      <c r="G23" s="59"/>
      <c r="H23" s="59"/>
      <c r="I23" s="59"/>
      <c r="J23" s="59"/>
      <c r="K23" s="59"/>
      <c r="L23" s="59"/>
      <c r="M23" s="59"/>
      <c r="N23" s="59"/>
      <c r="O23" s="59"/>
      <c r="P23" s="59"/>
      <c r="Q23" s="59"/>
      <c r="R23" s="59"/>
      <c r="S23" s="59"/>
      <c r="T23" s="59"/>
      <c r="U23" s="59"/>
      <c r="V23" s="60"/>
    </row>
    <row r="43" spans="4:4" x14ac:dyDescent="0.35">
      <c r="D43" s="50"/>
    </row>
  </sheetData>
  <pageMargins left="0.7" right="0.7" top="0.78740157499999996" bottom="0.78740157499999996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D74048-C88F-4011-9061-AC9F8869E087}">
  <dimension ref="C2:V27"/>
  <sheetViews>
    <sheetView workbookViewId="0"/>
  </sheetViews>
  <sheetFormatPr baseColWidth="10" defaultRowHeight="14.5" x14ac:dyDescent="0.35"/>
  <cols>
    <col min="1" max="2" width="3.36328125" customWidth="1"/>
    <col min="3" max="3" width="2.90625" customWidth="1"/>
    <col min="9" max="9" width="22.08984375" customWidth="1"/>
    <col min="10" max="21" width="7.453125" customWidth="1"/>
    <col min="22" max="22" width="3.1796875" customWidth="1"/>
  </cols>
  <sheetData>
    <row r="2" spans="3:22" ht="15" thickBot="1" x14ac:dyDescent="0.4"/>
    <row r="3" spans="3:22" ht="18.5" x14ac:dyDescent="0.45">
      <c r="C3" s="61" t="s">
        <v>38</v>
      </c>
      <c r="D3" s="62"/>
      <c r="E3" s="63"/>
      <c r="F3" s="63"/>
      <c r="G3" s="63"/>
      <c r="H3" s="63"/>
      <c r="I3" s="63"/>
      <c r="J3" s="63"/>
      <c r="K3" s="63"/>
      <c r="L3" s="63"/>
      <c r="M3" s="63"/>
      <c r="N3" s="63"/>
      <c r="O3" s="63"/>
      <c r="P3" s="63"/>
      <c r="Q3" s="63"/>
      <c r="R3" s="63"/>
      <c r="S3" s="63"/>
      <c r="T3" s="63"/>
      <c r="U3" s="63"/>
      <c r="V3" s="64"/>
    </row>
    <row r="4" spans="3:22" x14ac:dyDescent="0.35">
      <c r="C4" s="65" t="s">
        <v>10</v>
      </c>
      <c r="D4" s="71" t="s">
        <v>4</v>
      </c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66"/>
    </row>
    <row r="5" spans="3:22" x14ac:dyDescent="0.35">
      <c r="C5" s="65" t="s">
        <v>11</v>
      </c>
      <c r="D5" s="71" t="s">
        <v>12</v>
      </c>
      <c r="E5" s="71"/>
      <c r="F5" s="71"/>
      <c r="G5" s="71"/>
      <c r="H5" s="71"/>
      <c r="I5" s="71"/>
      <c r="J5" s="71"/>
      <c r="K5" s="71"/>
      <c r="L5" s="71"/>
      <c r="M5" s="71"/>
      <c r="N5" s="71"/>
      <c r="O5" s="71"/>
      <c r="P5" s="71"/>
      <c r="Q5" s="71"/>
      <c r="R5" s="71"/>
      <c r="S5" s="71"/>
      <c r="T5" s="71"/>
      <c r="U5" s="71"/>
      <c r="V5" s="66"/>
    </row>
    <row r="6" spans="3:22" x14ac:dyDescent="0.35">
      <c r="C6" s="65" t="s">
        <v>13</v>
      </c>
      <c r="D6" s="71" t="s">
        <v>14</v>
      </c>
      <c r="E6" s="71"/>
      <c r="F6" s="71"/>
      <c r="G6" s="71"/>
      <c r="H6" s="71"/>
      <c r="I6" s="71"/>
      <c r="J6" s="71"/>
      <c r="K6" s="71"/>
      <c r="L6" s="71"/>
      <c r="M6" s="71"/>
      <c r="N6" s="71"/>
      <c r="O6" s="71"/>
      <c r="P6" s="71"/>
      <c r="Q6" s="71"/>
      <c r="R6" s="71"/>
      <c r="S6" s="71"/>
      <c r="T6" s="71"/>
      <c r="U6" s="71"/>
      <c r="V6" s="66"/>
    </row>
    <row r="7" spans="3:22" ht="15" thickBot="1" x14ac:dyDescent="0.4">
      <c r="C7" s="67" t="s">
        <v>15</v>
      </c>
      <c r="D7" s="68"/>
      <c r="E7" s="69"/>
      <c r="F7" s="69"/>
      <c r="G7" s="69"/>
      <c r="H7" s="69"/>
      <c r="I7" s="69"/>
      <c r="J7" s="69"/>
      <c r="K7" s="69"/>
      <c r="L7" s="69"/>
      <c r="M7" s="69"/>
      <c r="N7" s="69"/>
      <c r="O7" s="69"/>
      <c r="P7" s="69"/>
      <c r="Q7" s="69"/>
      <c r="R7" s="69"/>
      <c r="S7" s="69"/>
      <c r="T7" s="69"/>
      <c r="U7" s="69"/>
      <c r="V7" s="70"/>
    </row>
    <row r="10" spans="3:22" ht="15" thickBot="1" x14ac:dyDescent="0.4"/>
    <row r="11" spans="3:22" x14ac:dyDescent="0.35">
      <c r="C11" s="52"/>
      <c r="D11" s="53" t="s">
        <v>55</v>
      </c>
      <c r="E11" s="54"/>
      <c r="F11" s="54"/>
      <c r="G11" s="54"/>
      <c r="H11" s="54"/>
      <c r="I11" s="54"/>
      <c r="J11" s="54"/>
      <c r="K11" s="54"/>
      <c r="L11" s="54"/>
      <c r="M11" s="54"/>
      <c r="N11" s="54"/>
      <c r="O11" s="54"/>
      <c r="P11" s="54"/>
      <c r="Q11" s="54"/>
      <c r="R11" s="54"/>
      <c r="S11" s="54"/>
      <c r="T11" s="54"/>
      <c r="U11" s="54"/>
      <c r="V11" s="55"/>
    </row>
    <row r="12" spans="3:22" x14ac:dyDescent="0.35">
      <c r="C12" s="56"/>
      <c r="D12" s="32" t="s">
        <v>41</v>
      </c>
      <c r="E12" s="32"/>
      <c r="F12" s="32"/>
      <c r="G12" s="32"/>
      <c r="H12" s="32" t="s">
        <v>46</v>
      </c>
      <c r="I12" s="32"/>
      <c r="J12" s="49">
        <v>1</v>
      </c>
      <c r="K12" s="49">
        <v>2</v>
      </c>
      <c r="L12" s="49">
        <v>3</v>
      </c>
      <c r="M12" s="49">
        <v>4</v>
      </c>
      <c r="N12" s="49">
        <v>5</v>
      </c>
      <c r="O12" s="49">
        <v>6</v>
      </c>
      <c r="P12" s="49">
        <v>7</v>
      </c>
      <c r="Q12" s="49">
        <v>8</v>
      </c>
      <c r="R12" s="49">
        <v>9</v>
      </c>
      <c r="S12" s="49">
        <v>10</v>
      </c>
      <c r="T12" s="49">
        <v>11</v>
      </c>
      <c r="U12" s="49">
        <v>12</v>
      </c>
      <c r="V12" s="57"/>
    </row>
    <row r="13" spans="3:22" x14ac:dyDescent="0.35">
      <c r="C13" s="56"/>
      <c r="D13" s="32" t="s">
        <v>40</v>
      </c>
      <c r="E13" s="32"/>
      <c r="F13" s="32" t="s">
        <v>46</v>
      </c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57"/>
    </row>
    <row r="14" spans="3:22" x14ac:dyDescent="0.35">
      <c r="C14" s="56"/>
      <c r="D14" s="32" t="s">
        <v>39</v>
      </c>
      <c r="E14" s="32"/>
      <c r="F14" s="32" t="s">
        <v>86</v>
      </c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57"/>
    </row>
    <row r="15" spans="3:22" x14ac:dyDescent="0.35">
      <c r="C15" s="56"/>
      <c r="D15" s="32" t="s">
        <v>56</v>
      </c>
      <c r="E15" s="32"/>
      <c r="F15" s="32"/>
      <c r="G15" s="32"/>
      <c r="H15" s="32"/>
      <c r="I15" s="32" t="s">
        <v>50</v>
      </c>
      <c r="J15" s="51">
        <v>100</v>
      </c>
      <c r="K15" s="51">
        <v>100</v>
      </c>
      <c r="L15" s="51">
        <v>100</v>
      </c>
      <c r="M15" s="51">
        <v>100</v>
      </c>
      <c r="N15" s="51">
        <v>100</v>
      </c>
      <c r="O15" s="51">
        <v>110</v>
      </c>
      <c r="P15" s="51">
        <v>110</v>
      </c>
      <c r="Q15" s="51">
        <v>110</v>
      </c>
      <c r="R15" s="51">
        <v>110</v>
      </c>
      <c r="S15" s="51">
        <v>110</v>
      </c>
      <c r="T15" s="51">
        <v>110</v>
      </c>
      <c r="U15" s="51">
        <v>110</v>
      </c>
      <c r="V15" s="57"/>
    </row>
    <row r="16" spans="3:22" x14ac:dyDescent="0.35">
      <c r="C16" s="56"/>
      <c r="D16" s="32" t="s">
        <v>57</v>
      </c>
      <c r="E16" s="32"/>
      <c r="F16" s="32"/>
      <c r="G16" s="32"/>
      <c r="H16" s="32"/>
      <c r="I16" s="32"/>
      <c r="J16" s="77">
        <f>J17</f>
        <v>9</v>
      </c>
      <c r="K16" s="77">
        <f t="shared" ref="K16:U16" si="0">J16+K17</f>
        <v>20</v>
      </c>
      <c r="L16" s="77">
        <f t="shared" si="0"/>
        <v>28</v>
      </c>
      <c r="M16" s="77">
        <f t="shared" si="0"/>
        <v>37</v>
      </c>
      <c r="N16" s="77">
        <f t="shared" si="0"/>
        <v>46</v>
      </c>
      <c r="O16" s="77">
        <f t="shared" si="0"/>
        <v>54</v>
      </c>
      <c r="P16" s="77">
        <f t="shared" si="0"/>
        <v>65</v>
      </c>
      <c r="Q16" s="77">
        <f t="shared" si="0"/>
        <v>75</v>
      </c>
      <c r="R16" s="77">
        <f t="shared" si="0"/>
        <v>81</v>
      </c>
      <c r="S16" s="77">
        <f t="shared" si="0"/>
        <v>83</v>
      </c>
      <c r="T16" s="77">
        <f t="shared" si="0"/>
        <v>91</v>
      </c>
      <c r="U16" s="77">
        <f t="shared" si="0"/>
        <v>94</v>
      </c>
      <c r="V16" s="57"/>
    </row>
    <row r="17" spans="3:22" x14ac:dyDescent="0.35">
      <c r="C17" s="56"/>
      <c r="D17" s="32" t="s">
        <v>58</v>
      </c>
      <c r="E17" s="32"/>
      <c r="F17" s="32"/>
      <c r="G17" s="32"/>
      <c r="H17" s="32"/>
      <c r="I17" s="32" t="s">
        <v>61</v>
      </c>
      <c r="J17" s="51">
        <v>9</v>
      </c>
      <c r="K17" s="51">
        <v>11</v>
      </c>
      <c r="L17" s="51">
        <v>8</v>
      </c>
      <c r="M17" s="51">
        <v>9</v>
      </c>
      <c r="N17" s="51">
        <v>9</v>
      </c>
      <c r="O17" s="51">
        <v>8</v>
      </c>
      <c r="P17" s="51">
        <v>11</v>
      </c>
      <c r="Q17" s="51">
        <v>10</v>
      </c>
      <c r="R17" s="51">
        <v>6</v>
      </c>
      <c r="S17" s="51">
        <v>2</v>
      </c>
      <c r="T17" s="51">
        <v>8</v>
      </c>
      <c r="U17" s="51">
        <v>3</v>
      </c>
      <c r="V17" s="57"/>
    </row>
    <row r="18" spans="3:22" x14ac:dyDescent="0.35">
      <c r="C18" s="56"/>
      <c r="D18" s="32" t="s">
        <v>59</v>
      </c>
      <c r="E18" s="32"/>
      <c r="F18" s="32"/>
      <c r="G18" s="32"/>
      <c r="H18" s="32"/>
      <c r="I18" s="32" t="s">
        <v>62</v>
      </c>
      <c r="J18" s="76">
        <f>J15-J17</f>
        <v>91</v>
      </c>
      <c r="K18" s="76">
        <f>K15-J17-K17</f>
        <v>80</v>
      </c>
      <c r="L18" s="76">
        <f>L15-J17-K17-L17</f>
        <v>72</v>
      </c>
      <c r="M18" s="76">
        <f>M15-J17-K17-L17-M17</f>
        <v>63</v>
      </c>
      <c r="N18" s="76">
        <f>N15-J17-K17-L17-M17-N17</f>
        <v>54</v>
      </c>
      <c r="O18" s="76">
        <f>O15-J17-K17-L17-M17-N17-O17</f>
        <v>56</v>
      </c>
      <c r="P18" s="76">
        <f>P15-J17-K17-L17-M17-N17-O17-P17</f>
        <v>45</v>
      </c>
      <c r="Q18" s="76">
        <f>Q15-J17-K17-L17-M17-N17-O17-P17-Q17</f>
        <v>35</v>
      </c>
      <c r="R18" s="76">
        <f>R15-J17-K17-L17-M17-N17-O17-P17-Q17-R17</f>
        <v>29</v>
      </c>
      <c r="S18" s="76">
        <f>S15-J17-K17-L17-M17-N17-O17-P17-Q17-R17-S17</f>
        <v>27</v>
      </c>
      <c r="T18" s="76">
        <f>T15-J17-K17-L17-M17-N17-O17-P17-Q17-R17-S17-T17</f>
        <v>19</v>
      </c>
      <c r="U18" s="76">
        <f>U15-J17-K17-L17-M17-N17-O17-P17-Q17-R17-S17-T17-U17</f>
        <v>16</v>
      </c>
      <c r="V18" s="57"/>
    </row>
    <row r="19" spans="3:22" x14ac:dyDescent="0.35">
      <c r="C19" s="56"/>
      <c r="D19" s="32" t="s">
        <v>60</v>
      </c>
      <c r="E19" s="32"/>
      <c r="F19" s="32"/>
      <c r="G19" s="32"/>
      <c r="H19" s="32"/>
      <c r="I19" s="32" t="s">
        <v>63</v>
      </c>
      <c r="J19" s="77">
        <f>J18</f>
        <v>91</v>
      </c>
      <c r="K19" s="77">
        <f t="shared" ref="K19:U19" si="1">K18</f>
        <v>80</v>
      </c>
      <c r="L19" s="77">
        <f t="shared" si="1"/>
        <v>72</v>
      </c>
      <c r="M19" s="77">
        <f t="shared" si="1"/>
        <v>63</v>
      </c>
      <c r="N19" s="77">
        <f t="shared" si="1"/>
        <v>54</v>
      </c>
      <c r="O19" s="77">
        <f t="shared" si="1"/>
        <v>56</v>
      </c>
      <c r="P19" s="77">
        <f t="shared" si="1"/>
        <v>45</v>
      </c>
      <c r="Q19" s="77">
        <f t="shared" si="1"/>
        <v>35</v>
      </c>
      <c r="R19" s="77">
        <f t="shared" si="1"/>
        <v>29</v>
      </c>
      <c r="S19" s="77">
        <f t="shared" si="1"/>
        <v>27</v>
      </c>
      <c r="T19" s="77">
        <f t="shared" si="1"/>
        <v>19</v>
      </c>
      <c r="U19" s="77">
        <f t="shared" si="1"/>
        <v>16</v>
      </c>
      <c r="V19" s="57"/>
    </row>
    <row r="20" spans="3:22" x14ac:dyDescent="0.35">
      <c r="C20" s="72"/>
      <c r="D20" s="73" t="s">
        <v>70</v>
      </c>
      <c r="E20" s="73"/>
      <c r="F20" s="73"/>
      <c r="G20" s="73"/>
      <c r="H20" s="73"/>
      <c r="I20" s="73"/>
      <c r="J20" s="75">
        <f>J17</f>
        <v>9</v>
      </c>
      <c r="K20" s="75">
        <f t="shared" ref="K20:U20" si="2">K17</f>
        <v>11</v>
      </c>
      <c r="L20" s="75">
        <f t="shared" si="2"/>
        <v>8</v>
      </c>
      <c r="M20" s="75">
        <f t="shared" si="2"/>
        <v>9</v>
      </c>
      <c r="N20" s="75">
        <f t="shared" si="2"/>
        <v>9</v>
      </c>
      <c r="O20" s="75">
        <f t="shared" si="2"/>
        <v>8</v>
      </c>
      <c r="P20" s="75">
        <f t="shared" si="2"/>
        <v>11</v>
      </c>
      <c r="Q20" s="75">
        <f t="shared" si="2"/>
        <v>10</v>
      </c>
      <c r="R20" s="75">
        <f t="shared" si="2"/>
        <v>6</v>
      </c>
      <c r="S20" s="75">
        <f t="shared" si="2"/>
        <v>2</v>
      </c>
      <c r="T20" s="75">
        <f t="shared" si="2"/>
        <v>8</v>
      </c>
      <c r="U20" s="75">
        <f t="shared" si="2"/>
        <v>3</v>
      </c>
      <c r="V20" s="74"/>
    </row>
    <row r="21" spans="3:22" x14ac:dyDescent="0.35">
      <c r="C21" s="72"/>
      <c r="D21" s="73" t="s">
        <v>71</v>
      </c>
      <c r="E21" s="73"/>
      <c r="F21" s="73"/>
      <c r="G21" s="73"/>
      <c r="H21" s="73"/>
      <c r="I21" s="73"/>
      <c r="J21" s="75">
        <f>J20/1</f>
        <v>9</v>
      </c>
      <c r="K21" s="75">
        <f>(J20+K20)/2</f>
        <v>10</v>
      </c>
      <c r="L21" s="75">
        <f>(J20+K20+L20)/3</f>
        <v>9.3333333333333339</v>
      </c>
      <c r="M21" s="75">
        <f>(J20+K20+L20+M20)/4</f>
        <v>9.25</v>
      </c>
      <c r="N21" s="75">
        <f>(J20+K20+L20+M20+N20)/5</f>
        <v>9.1999999999999993</v>
      </c>
      <c r="O21" s="75">
        <f>(J20+K20+L20+M20+N20+O20)/6</f>
        <v>9</v>
      </c>
      <c r="P21" s="75">
        <f>(J20+K20+L20+M20+N20+O20+P20)/7</f>
        <v>9.2857142857142865</v>
      </c>
      <c r="Q21" s="75">
        <f>(J20+K20+L20+M20+N20+O20+P20+Q20)/8</f>
        <v>9.375</v>
      </c>
      <c r="R21" s="75">
        <f>(J20+K20+L20+M20+N20+O20+P20+Q20+R20)/9</f>
        <v>9</v>
      </c>
      <c r="S21" s="75">
        <f>(J20+K20+L20+M20+N20+O20+P20+Q20+R20+S20)/10</f>
        <v>8.3000000000000007</v>
      </c>
      <c r="T21" s="75">
        <f>(J20+K20+L20+M20+N20+O20+P20+Q20+R20+S20+T20)/11</f>
        <v>8.2727272727272734</v>
      </c>
      <c r="U21" s="75">
        <f>(J20+K20+L20+M20+N20+O20+P20+Q20+R20+S20+T20+U20)/12</f>
        <v>7.833333333333333</v>
      </c>
      <c r="V21" s="74"/>
    </row>
    <row r="22" spans="3:22" x14ac:dyDescent="0.35">
      <c r="C22" s="72"/>
      <c r="D22" s="73" t="s">
        <v>72</v>
      </c>
      <c r="E22" s="73"/>
      <c r="F22" s="73"/>
      <c r="G22" s="73"/>
      <c r="H22" s="73"/>
      <c r="I22" s="73"/>
      <c r="J22" s="78">
        <f>J15/J21</f>
        <v>11.111111111111111</v>
      </c>
      <c r="K22" s="78">
        <f t="shared" ref="K22:U22" si="3">K15/K21</f>
        <v>10</v>
      </c>
      <c r="L22" s="78">
        <f t="shared" si="3"/>
        <v>10.714285714285714</v>
      </c>
      <c r="M22" s="78">
        <f t="shared" si="3"/>
        <v>10.810810810810811</v>
      </c>
      <c r="N22" s="78">
        <f t="shared" si="3"/>
        <v>10.869565217391305</v>
      </c>
      <c r="O22" s="78">
        <f t="shared" si="3"/>
        <v>12.222222222222221</v>
      </c>
      <c r="P22" s="78">
        <f t="shared" si="3"/>
        <v>11.846153846153845</v>
      </c>
      <c r="Q22" s="78">
        <f t="shared" si="3"/>
        <v>11.733333333333333</v>
      </c>
      <c r="R22" s="78">
        <f t="shared" si="3"/>
        <v>12.222222222222221</v>
      </c>
      <c r="S22" s="78">
        <f t="shared" si="3"/>
        <v>13.253012048192771</v>
      </c>
      <c r="T22" s="78">
        <f t="shared" si="3"/>
        <v>13.296703296703296</v>
      </c>
      <c r="U22" s="78">
        <f t="shared" si="3"/>
        <v>14.042553191489363</v>
      </c>
      <c r="V22" s="74"/>
    </row>
    <row r="23" spans="3:22" ht="15" thickBot="1" x14ac:dyDescent="0.4">
      <c r="C23" s="58"/>
      <c r="D23" s="59"/>
      <c r="E23" s="59"/>
      <c r="F23" s="59"/>
      <c r="G23" s="59"/>
      <c r="H23" s="59"/>
      <c r="I23" s="59"/>
      <c r="J23" s="59"/>
      <c r="K23" s="59"/>
      <c r="L23" s="59"/>
      <c r="M23" s="59"/>
      <c r="N23" s="59"/>
      <c r="O23" s="59"/>
      <c r="P23" s="59"/>
      <c r="Q23" s="59"/>
      <c r="R23" s="59"/>
      <c r="S23" s="59"/>
      <c r="T23" s="59"/>
      <c r="U23" s="59"/>
      <c r="V23" s="60"/>
    </row>
    <row r="27" spans="3:22" x14ac:dyDescent="0.35">
      <c r="D27" s="50"/>
    </row>
  </sheetData>
  <pageMargins left="0.7" right="0.7" top="0.78740157499999996" bottom="0.78740157499999996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483DA0-DAF8-4ACC-B31D-EC525B2ADEE4}">
  <dimension ref="C2:V43"/>
  <sheetViews>
    <sheetView workbookViewId="0">
      <selection activeCell="C4" sqref="C4"/>
    </sheetView>
  </sheetViews>
  <sheetFormatPr baseColWidth="10" defaultRowHeight="14.5" x14ac:dyDescent="0.35"/>
  <cols>
    <col min="1" max="2" width="3.36328125" customWidth="1"/>
    <col min="3" max="3" width="2.90625" customWidth="1"/>
    <col min="9" max="9" width="22.08984375" customWidth="1"/>
    <col min="10" max="21" width="7.453125" customWidth="1"/>
    <col min="22" max="22" width="3.1796875" customWidth="1"/>
  </cols>
  <sheetData>
    <row r="2" spans="3:22" ht="15" thickBot="1" x14ac:dyDescent="0.4"/>
    <row r="3" spans="3:22" ht="18.5" x14ac:dyDescent="0.45">
      <c r="C3" s="61" t="s">
        <v>100</v>
      </c>
      <c r="D3" s="62"/>
      <c r="E3" s="63"/>
      <c r="F3" s="63"/>
      <c r="G3" s="63"/>
      <c r="H3" s="63"/>
      <c r="I3" s="63"/>
      <c r="J3" s="63"/>
      <c r="K3" s="63"/>
      <c r="L3" s="63"/>
      <c r="M3" s="63"/>
      <c r="N3" s="63"/>
      <c r="O3" s="63"/>
      <c r="P3" s="63"/>
      <c r="Q3" s="63"/>
      <c r="R3" s="63"/>
      <c r="S3" s="63"/>
      <c r="T3" s="63"/>
      <c r="U3" s="63"/>
      <c r="V3" s="64"/>
    </row>
    <row r="4" spans="3:22" x14ac:dyDescent="0.35">
      <c r="C4" s="65" t="s">
        <v>10</v>
      </c>
      <c r="D4" s="71" t="s">
        <v>4</v>
      </c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66"/>
    </row>
    <row r="5" spans="3:22" x14ac:dyDescent="0.35">
      <c r="C5" s="65" t="s">
        <v>11</v>
      </c>
      <c r="D5" s="71" t="s">
        <v>12</v>
      </c>
      <c r="E5" s="71"/>
      <c r="F5" s="71"/>
      <c r="G5" s="71"/>
      <c r="H5" s="71"/>
      <c r="I5" s="71"/>
      <c r="J5" s="71"/>
      <c r="K5" s="71"/>
      <c r="L5" s="71"/>
      <c r="M5" s="71"/>
      <c r="N5" s="71"/>
      <c r="O5" s="71"/>
      <c r="P5" s="71"/>
      <c r="Q5" s="71"/>
      <c r="R5" s="71"/>
      <c r="S5" s="71"/>
      <c r="T5" s="71"/>
      <c r="U5" s="71"/>
      <c r="V5" s="66"/>
    </row>
    <row r="6" spans="3:22" x14ac:dyDescent="0.35">
      <c r="C6" s="65" t="s">
        <v>13</v>
      </c>
      <c r="D6" s="71" t="s">
        <v>14</v>
      </c>
      <c r="E6" s="71"/>
      <c r="F6" s="71"/>
      <c r="G6" s="71"/>
      <c r="H6" s="71"/>
      <c r="I6" s="71"/>
      <c r="J6" s="71"/>
      <c r="K6" s="71"/>
      <c r="L6" s="71"/>
      <c r="M6" s="71"/>
      <c r="N6" s="71"/>
      <c r="O6" s="71"/>
      <c r="P6" s="71"/>
      <c r="Q6" s="71"/>
      <c r="R6" s="71"/>
      <c r="S6" s="71"/>
      <c r="T6" s="71"/>
      <c r="U6" s="71"/>
      <c r="V6" s="66"/>
    </row>
    <row r="7" spans="3:22" ht="15" thickBot="1" x14ac:dyDescent="0.4">
      <c r="C7" s="67" t="s">
        <v>15</v>
      </c>
      <c r="D7" s="68"/>
      <c r="E7" s="69"/>
      <c r="F7" s="69"/>
      <c r="G7" s="69"/>
      <c r="H7" s="69"/>
      <c r="I7" s="69"/>
      <c r="J7" s="69"/>
      <c r="K7" s="69"/>
      <c r="L7" s="69"/>
      <c r="M7" s="69"/>
      <c r="N7" s="69"/>
      <c r="O7" s="69"/>
      <c r="P7" s="69"/>
      <c r="Q7" s="69"/>
      <c r="R7" s="69"/>
      <c r="S7" s="69"/>
      <c r="T7" s="69"/>
      <c r="U7" s="69"/>
      <c r="V7" s="70"/>
    </row>
    <row r="10" spans="3:22" ht="15" thickBot="1" x14ac:dyDescent="0.4"/>
    <row r="11" spans="3:22" x14ac:dyDescent="0.35">
      <c r="C11" s="52"/>
      <c r="D11" s="53" t="s">
        <v>55</v>
      </c>
      <c r="E11" s="54"/>
      <c r="F11" s="54"/>
      <c r="G11" s="54"/>
      <c r="H11" s="54"/>
      <c r="I11" s="54"/>
      <c r="J11" s="54"/>
      <c r="K11" s="54"/>
      <c r="L11" s="54"/>
      <c r="M11" s="54"/>
      <c r="N11" s="54"/>
      <c r="O11" s="54"/>
      <c r="P11" s="54"/>
      <c r="Q11" s="54"/>
      <c r="R11" s="54"/>
      <c r="S11" s="54"/>
      <c r="T11" s="54"/>
      <c r="U11" s="54"/>
      <c r="V11" s="55"/>
    </row>
    <row r="12" spans="3:22" x14ac:dyDescent="0.35">
      <c r="C12" s="56"/>
      <c r="D12" s="32" t="s">
        <v>41</v>
      </c>
      <c r="E12" s="32"/>
      <c r="F12" s="32"/>
      <c r="G12" s="32"/>
      <c r="H12" s="32" t="s">
        <v>46</v>
      </c>
      <c r="I12" s="32"/>
      <c r="J12" s="49">
        <v>1</v>
      </c>
      <c r="K12" s="49">
        <v>2</v>
      </c>
      <c r="L12" s="49">
        <v>3</v>
      </c>
      <c r="M12" s="49">
        <v>4</v>
      </c>
      <c r="N12" s="49">
        <v>5</v>
      </c>
      <c r="O12" s="49">
        <v>6</v>
      </c>
      <c r="P12" s="49">
        <v>7</v>
      </c>
      <c r="Q12" s="49">
        <v>8</v>
      </c>
      <c r="R12" s="49">
        <v>9</v>
      </c>
      <c r="S12" s="49">
        <v>10</v>
      </c>
      <c r="T12" s="49">
        <v>11</v>
      </c>
      <c r="U12" s="49">
        <v>12</v>
      </c>
      <c r="V12" s="57"/>
    </row>
    <row r="13" spans="3:22" x14ac:dyDescent="0.35">
      <c r="C13" s="56"/>
      <c r="D13" s="32" t="s">
        <v>40</v>
      </c>
      <c r="E13" s="32"/>
      <c r="F13" s="32" t="s">
        <v>46</v>
      </c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57"/>
    </row>
    <row r="14" spans="3:22" x14ac:dyDescent="0.35">
      <c r="C14" s="56"/>
      <c r="D14" s="32" t="s">
        <v>39</v>
      </c>
      <c r="E14" s="32"/>
      <c r="F14" s="32" t="s">
        <v>86</v>
      </c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57"/>
    </row>
    <row r="15" spans="3:22" x14ac:dyDescent="0.35">
      <c r="C15" s="56"/>
      <c r="D15" s="32" t="s">
        <v>45</v>
      </c>
      <c r="E15" s="32"/>
      <c r="F15" s="32"/>
      <c r="G15" s="32"/>
      <c r="H15" s="32"/>
      <c r="I15" s="32" t="s">
        <v>50</v>
      </c>
      <c r="J15" s="51">
        <v>100</v>
      </c>
      <c r="K15" s="51">
        <v>100</v>
      </c>
      <c r="L15" s="51">
        <v>100</v>
      </c>
      <c r="M15" s="51">
        <v>100</v>
      </c>
      <c r="N15" s="51">
        <v>105</v>
      </c>
      <c r="O15" s="51">
        <v>110</v>
      </c>
      <c r="P15" s="51">
        <v>110</v>
      </c>
      <c r="Q15" s="51">
        <v>110</v>
      </c>
      <c r="R15" s="51">
        <v>110</v>
      </c>
      <c r="S15" s="51">
        <v>110</v>
      </c>
      <c r="T15" s="51">
        <v>110</v>
      </c>
      <c r="U15" s="51">
        <v>110</v>
      </c>
      <c r="V15" s="57"/>
    </row>
    <row r="16" spans="3:22" x14ac:dyDescent="0.35">
      <c r="C16" s="56"/>
      <c r="D16" s="32" t="s">
        <v>64</v>
      </c>
      <c r="E16" s="32"/>
      <c r="F16" s="32"/>
      <c r="G16" s="32"/>
      <c r="H16" s="32"/>
      <c r="I16" s="32" t="s">
        <v>69</v>
      </c>
      <c r="J16" s="77">
        <f>J17</f>
        <v>9</v>
      </c>
      <c r="K16" s="77">
        <f t="shared" ref="K16:U16" si="0">J16+K17</f>
        <v>20</v>
      </c>
      <c r="L16" s="77">
        <f t="shared" si="0"/>
        <v>28</v>
      </c>
      <c r="M16" s="77">
        <f t="shared" si="0"/>
        <v>37</v>
      </c>
      <c r="N16" s="77">
        <f t="shared" si="0"/>
        <v>46</v>
      </c>
      <c r="O16" s="77">
        <f t="shared" si="0"/>
        <v>54</v>
      </c>
      <c r="P16" s="77">
        <f t="shared" si="0"/>
        <v>65</v>
      </c>
      <c r="Q16" s="77">
        <f t="shared" si="0"/>
        <v>75</v>
      </c>
      <c r="R16" s="77">
        <f t="shared" si="0"/>
        <v>81</v>
      </c>
      <c r="S16" s="77">
        <f t="shared" si="0"/>
        <v>83</v>
      </c>
      <c r="T16" s="77">
        <f t="shared" si="0"/>
        <v>91</v>
      </c>
      <c r="U16" s="77">
        <f t="shared" si="0"/>
        <v>94</v>
      </c>
      <c r="V16" s="57"/>
    </row>
    <row r="17" spans="3:22" x14ac:dyDescent="0.35">
      <c r="C17" s="56"/>
      <c r="D17" s="32" t="s">
        <v>65</v>
      </c>
      <c r="E17" s="32"/>
      <c r="F17" s="32"/>
      <c r="G17" s="32"/>
      <c r="H17" s="32"/>
      <c r="I17" s="32" t="s">
        <v>67</v>
      </c>
      <c r="J17" s="51">
        <v>9</v>
      </c>
      <c r="K17" s="51">
        <v>11</v>
      </c>
      <c r="L17" s="51">
        <v>8</v>
      </c>
      <c r="M17" s="51">
        <v>9</v>
      </c>
      <c r="N17" s="51">
        <v>9</v>
      </c>
      <c r="O17" s="51">
        <v>8</v>
      </c>
      <c r="P17" s="51">
        <v>11</v>
      </c>
      <c r="Q17" s="51">
        <v>10</v>
      </c>
      <c r="R17" s="51">
        <v>6</v>
      </c>
      <c r="S17" s="51">
        <v>2</v>
      </c>
      <c r="T17" s="51">
        <v>8</v>
      </c>
      <c r="U17" s="51">
        <v>3</v>
      </c>
      <c r="V17" s="57"/>
    </row>
    <row r="18" spans="3:22" x14ac:dyDescent="0.35">
      <c r="C18" s="56"/>
      <c r="D18" s="32" t="s">
        <v>66</v>
      </c>
      <c r="E18" s="32"/>
      <c r="F18" s="32"/>
      <c r="G18" s="32"/>
      <c r="H18" s="32"/>
      <c r="I18" s="32" t="s">
        <v>68</v>
      </c>
      <c r="J18" s="76">
        <f>J15-J17</f>
        <v>91</v>
      </c>
      <c r="K18" s="76">
        <f>K15-J17-K17</f>
        <v>80</v>
      </c>
      <c r="L18" s="76">
        <f>L15-J17-K17-L17</f>
        <v>72</v>
      </c>
      <c r="M18" s="76">
        <f>M15-J17-K17-L17-M17</f>
        <v>63</v>
      </c>
      <c r="N18" s="76">
        <f>N15-J17-K17-L17-M17-N17</f>
        <v>59</v>
      </c>
      <c r="O18" s="76">
        <f>O15-J17-K17-L17-M17-N17-O17</f>
        <v>56</v>
      </c>
      <c r="P18" s="76">
        <f>P15-J17-K17-L17-M17-N17-O17-P17</f>
        <v>45</v>
      </c>
      <c r="Q18" s="76">
        <f>Q15-J17-K17-L17-M17-N17-O17-P17-Q17</f>
        <v>35</v>
      </c>
      <c r="R18" s="76">
        <f>R15-J17-K17-L17-M17-N17-O17-P17-Q17-R17</f>
        <v>29</v>
      </c>
      <c r="S18" s="76">
        <f>S15-J17-K17-L17-M17-N17-O17-P17-Q17-R17-S17</f>
        <v>27</v>
      </c>
      <c r="T18" s="76">
        <f>T15-J17-K17-L17-M17-N17-O17-P17-Q17-R17-S17-T17</f>
        <v>19</v>
      </c>
      <c r="U18" s="76">
        <f>U15-J17-K17-L17-M17-N17-O17-P17-Q17-R17-S17-T17-U17</f>
        <v>16</v>
      </c>
      <c r="V18" s="57"/>
    </row>
    <row r="19" spans="3:22" x14ac:dyDescent="0.35">
      <c r="C19" s="56"/>
      <c r="D19" s="32" t="s">
        <v>49</v>
      </c>
      <c r="E19" s="32"/>
      <c r="F19" s="32"/>
      <c r="G19" s="32"/>
      <c r="H19" s="32"/>
      <c r="I19" s="32" t="s">
        <v>73</v>
      </c>
      <c r="J19" s="77">
        <f>J18</f>
        <v>91</v>
      </c>
      <c r="K19" s="77">
        <f t="shared" ref="K19:U19" si="1">K18</f>
        <v>80</v>
      </c>
      <c r="L19" s="77">
        <f t="shared" si="1"/>
        <v>72</v>
      </c>
      <c r="M19" s="77">
        <f t="shared" si="1"/>
        <v>63</v>
      </c>
      <c r="N19" s="77">
        <f t="shared" si="1"/>
        <v>59</v>
      </c>
      <c r="O19" s="77">
        <f t="shared" si="1"/>
        <v>56</v>
      </c>
      <c r="P19" s="77">
        <f t="shared" si="1"/>
        <v>45</v>
      </c>
      <c r="Q19" s="77">
        <f t="shared" si="1"/>
        <v>35</v>
      </c>
      <c r="R19" s="77">
        <f t="shared" si="1"/>
        <v>29</v>
      </c>
      <c r="S19" s="77">
        <f t="shared" si="1"/>
        <v>27</v>
      </c>
      <c r="T19" s="77">
        <f t="shared" si="1"/>
        <v>19</v>
      </c>
      <c r="U19" s="77">
        <f t="shared" si="1"/>
        <v>16</v>
      </c>
      <c r="V19" s="57"/>
    </row>
    <row r="20" spans="3:22" x14ac:dyDescent="0.35">
      <c r="C20" s="72"/>
      <c r="D20" s="73" t="s">
        <v>70</v>
      </c>
      <c r="E20" s="73"/>
      <c r="F20" s="73"/>
      <c r="G20" s="73"/>
      <c r="H20" s="73"/>
      <c r="I20" s="73"/>
      <c r="J20" s="75">
        <f>J17</f>
        <v>9</v>
      </c>
      <c r="K20" s="75">
        <f t="shared" ref="K20:U20" si="2">K17</f>
        <v>11</v>
      </c>
      <c r="L20" s="75">
        <f t="shared" si="2"/>
        <v>8</v>
      </c>
      <c r="M20" s="75">
        <f t="shared" si="2"/>
        <v>9</v>
      </c>
      <c r="N20" s="75">
        <f t="shared" si="2"/>
        <v>9</v>
      </c>
      <c r="O20" s="75">
        <f t="shared" si="2"/>
        <v>8</v>
      </c>
      <c r="P20" s="75">
        <f t="shared" si="2"/>
        <v>11</v>
      </c>
      <c r="Q20" s="75">
        <f t="shared" si="2"/>
        <v>10</v>
      </c>
      <c r="R20" s="75">
        <f t="shared" si="2"/>
        <v>6</v>
      </c>
      <c r="S20" s="75">
        <f t="shared" si="2"/>
        <v>2</v>
      </c>
      <c r="T20" s="75">
        <f t="shared" si="2"/>
        <v>8</v>
      </c>
      <c r="U20" s="75">
        <f t="shared" si="2"/>
        <v>3</v>
      </c>
      <c r="V20" s="74"/>
    </row>
    <row r="21" spans="3:22" x14ac:dyDescent="0.35">
      <c r="C21" s="72"/>
      <c r="D21" s="73" t="s">
        <v>71</v>
      </c>
      <c r="E21" s="73"/>
      <c r="F21" s="73"/>
      <c r="G21" s="73"/>
      <c r="H21" s="73"/>
      <c r="I21" s="73"/>
      <c r="J21" s="75">
        <f>J20/1</f>
        <v>9</v>
      </c>
      <c r="K21" s="75">
        <f>(J20+K20)/2</f>
        <v>10</v>
      </c>
      <c r="L21" s="75">
        <f>(J20+K20+L20)/3</f>
        <v>9.3333333333333339</v>
      </c>
      <c r="M21" s="75">
        <f>(J20+K20+L20+M20)/4</f>
        <v>9.25</v>
      </c>
      <c r="N21" s="75">
        <f>(J20+K20+L20+M20+N20)/5</f>
        <v>9.1999999999999993</v>
      </c>
      <c r="O21" s="75">
        <f>(J20+K20+L20+M20+N20+O20)/6</f>
        <v>9</v>
      </c>
      <c r="P21" s="75">
        <f>(J20+K20+L20+M20+N20+O20+P20)/7</f>
        <v>9.2857142857142865</v>
      </c>
      <c r="Q21" s="75">
        <f>(J20+K20+L20+M20+N20+O20+P20+Q20)/8</f>
        <v>9.375</v>
      </c>
      <c r="R21" s="75">
        <f>(J20+K20+L20+M20+N20+O20+P20+Q20+R20)/9</f>
        <v>9</v>
      </c>
      <c r="S21" s="75">
        <f>(J20+K20+L20+M20+N20+O20+P20+Q20+R20+S20)/10</f>
        <v>8.3000000000000007</v>
      </c>
      <c r="T21" s="75">
        <f>(J20+K20+L20+M20+N20+O20+P20+Q20+R20+S20+T20)/11</f>
        <v>8.2727272727272734</v>
      </c>
      <c r="U21" s="75">
        <f>(J20+K20+L20+M20+N20+O20+P20+Q20+R20+S20+T20+U20)/12</f>
        <v>7.833333333333333</v>
      </c>
      <c r="V21" s="74"/>
    </row>
    <row r="22" spans="3:22" x14ac:dyDescent="0.35">
      <c r="C22" s="72"/>
      <c r="D22" s="73" t="s">
        <v>72</v>
      </c>
      <c r="E22" s="73"/>
      <c r="F22" s="73"/>
      <c r="G22" s="73"/>
      <c r="H22" s="73"/>
      <c r="I22" s="73"/>
      <c r="J22" s="78">
        <f>J15/J21</f>
        <v>11.111111111111111</v>
      </c>
      <c r="K22" s="78">
        <f t="shared" ref="K22:U22" si="3">K15/K21</f>
        <v>10</v>
      </c>
      <c r="L22" s="78">
        <f t="shared" si="3"/>
        <v>10.714285714285714</v>
      </c>
      <c r="M22" s="78">
        <f t="shared" si="3"/>
        <v>10.810810810810811</v>
      </c>
      <c r="N22" s="78">
        <f t="shared" si="3"/>
        <v>11.413043478260871</v>
      </c>
      <c r="O22" s="78">
        <f t="shared" si="3"/>
        <v>12.222222222222221</v>
      </c>
      <c r="P22" s="78">
        <f t="shared" si="3"/>
        <v>11.846153846153845</v>
      </c>
      <c r="Q22" s="78">
        <f t="shared" si="3"/>
        <v>11.733333333333333</v>
      </c>
      <c r="R22" s="78">
        <f t="shared" si="3"/>
        <v>12.222222222222221</v>
      </c>
      <c r="S22" s="78">
        <f t="shared" si="3"/>
        <v>13.253012048192771</v>
      </c>
      <c r="T22" s="78">
        <f t="shared" si="3"/>
        <v>13.296703296703296</v>
      </c>
      <c r="U22" s="78">
        <f t="shared" si="3"/>
        <v>14.042553191489363</v>
      </c>
      <c r="V22" s="74"/>
    </row>
    <row r="23" spans="3:22" ht="15" thickBot="1" x14ac:dyDescent="0.4">
      <c r="C23" s="58"/>
      <c r="D23" s="59"/>
      <c r="E23" s="59"/>
      <c r="F23" s="59"/>
      <c r="G23" s="59"/>
      <c r="H23" s="59"/>
      <c r="I23" s="59"/>
      <c r="J23" s="59"/>
      <c r="K23" s="59"/>
      <c r="L23" s="59"/>
      <c r="M23" s="59"/>
      <c r="N23" s="59"/>
      <c r="O23" s="59"/>
      <c r="P23" s="59"/>
      <c r="Q23" s="59"/>
      <c r="R23" s="59"/>
      <c r="S23" s="59"/>
      <c r="T23" s="59"/>
      <c r="U23" s="59"/>
      <c r="V23" s="60"/>
    </row>
    <row r="43" spans="4:4" x14ac:dyDescent="0.35">
      <c r="D43" s="50"/>
    </row>
  </sheetData>
  <pageMargins left="0.7" right="0.7" top="0.78740157499999996" bottom="0.78740157499999996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2CD68F-5977-41ED-BC49-388D78786ACF}">
  <dimension ref="C2:V43"/>
  <sheetViews>
    <sheetView workbookViewId="0"/>
  </sheetViews>
  <sheetFormatPr baseColWidth="10" defaultRowHeight="14.5" x14ac:dyDescent="0.35"/>
  <cols>
    <col min="1" max="2" width="3.36328125" customWidth="1"/>
    <col min="3" max="3" width="2.90625" customWidth="1"/>
    <col min="9" max="9" width="22.08984375" customWidth="1"/>
    <col min="10" max="21" width="7.453125" customWidth="1"/>
    <col min="22" max="22" width="3.1796875" customWidth="1"/>
  </cols>
  <sheetData>
    <row r="2" spans="3:22" ht="15" thickBot="1" x14ac:dyDescent="0.4"/>
    <row r="3" spans="3:22" ht="18.5" x14ac:dyDescent="0.45">
      <c r="C3" s="61" t="s">
        <v>38</v>
      </c>
      <c r="D3" s="62"/>
      <c r="E3" s="63"/>
      <c r="F3" s="63"/>
      <c r="G3" s="63"/>
      <c r="H3" s="63"/>
      <c r="I3" s="63"/>
      <c r="J3" s="63"/>
      <c r="K3" s="63"/>
      <c r="L3" s="63"/>
      <c r="M3" s="63"/>
      <c r="N3" s="63"/>
      <c r="O3" s="63"/>
      <c r="P3" s="63"/>
      <c r="Q3" s="63"/>
      <c r="R3" s="63"/>
      <c r="S3" s="63"/>
      <c r="T3" s="63"/>
      <c r="U3" s="63"/>
      <c r="V3" s="64"/>
    </row>
    <row r="4" spans="3:22" x14ac:dyDescent="0.35">
      <c r="C4" s="65" t="s">
        <v>10</v>
      </c>
      <c r="D4" s="71" t="s">
        <v>4</v>
      </c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66"/>
    </row>
    <row r="5" spans="3:22" x14ac:dyDescent="0.35">
      <c r="C5" s="65" t="s">
        <v>11</v>
      </c>
      <c r="D5" s="71" t="s">
        <v>12</v>
      </c>
      <c r="E5" s="71"/>
      <c r="F5" s="71"/>
      <c r="G5" s="71"/>
      <c r="H5" s="71"/>
      <c r="I5" s="71"/>
      <c r="J5" s="71"/>
      <c r="K5" s="71"/>
      <c r="L5" s="71"/>
      <c r="M5" s="71"/>
      <c r="N5" s="71"/>
      <c r="O5" s="71"/>
      <c r="P5" s="71"/>
      <c r="Q5" s="71"/>
      <c r="R5" s="71"/>
      <c r="S5" s="71"/>
      <c r="T5" s="71"/>
      <c r="U5" s="71"/>
      <c r="V5" s="66"/>
    </row>
    <row r="6" spans="3:22" x14ac:dyDescent="0.35">
      <c r="C6" s="65" t="s">
        <v>13</v>
      </c>
      <c r="D6" s="71" t="s">
        <v>14</v>
      </c>
      <c r="E6" s="71"/>
      <c r="F6" s="71"/>
      <c r="G6" s="71"/>
      <c r="H6" s="71"/>
      <c r="I6" s="71"/>
      <c r="J6" s="71"/>
      <c r="K6" s="71"/>
      <c r="L6" s="71"/>
      <c r="M6" s="71"/>
      <c r="N6" s="71"/>
      <c r="O6" s="71"/>
      <c r="P6" s="71"/>
      <c r="Q6" s="71"/>
      <c r="R6" s="71"/>
      <c r="S6" s="71"/>
      <c r="T6" s="71"/>
      <c r="U6" s="71"/>
      <c r="V6" s="66"/>
    </row>
    <row r="7" spans="3:22" ht="15" thickBot="1" x14ac:dyDescent="0.4">
      <c r="C7" s="67" t="s">
        <v>15</v>
      </c>
      <c r="D7" s="68"/>
      <c r="E7" s="69"/>
      <c r="F7" s="69"/>
      <c r="G7" s="69"/>
      <c r="H7" s="69"/>
      <c r="I7" s="69"/>
      <c r="J7" s="69"/>
      <c r="K7" s="69"/>
      <c r="L7" s="69"/>
      <c r="M7" s="69"/>
      <c r="N7" s="69"/>
      <c r="O7" s="69"/>
      <c r="P7" s="69"/>
      <c r="Q7" s="69"/>
      <c r="R7" s="69"/>
      <c r="S7" s="69"/>
      <c r="T7" s="69"/>
      <c r="U7" s="69"/>
      <c r="V7" s="70"/>
    </row>
    <row r="10" spans="3:22" ht="15" thickBot="1" x14ac:dyDescent="0.4"/>
    <row r="11" spans="3:22" x14ac:dyDescent="0.35">
      <c r="C11" s="52"/>
      <c r="D11" s="53" t="s">
        <v>47</v>
      </c>
      <c r="E11" s="54"/>
      <c r="F11" s="54"/>
      <c r="G11" s="54"/>
      <c r="H11" s="54"/>
      <c r="I11" s="54"/>
      <c r="J11" s="54"/>
      <c r="K11" s="54"/>
      <c r="L11" s="54"/>
      <c r="M11" s="54"/>
      <c r="N11" s="54"/>
      <c r="O11" s="54"/>
      <c r="P11" s="54"/>
      <c r="Q11" s="54"/>
      <c r="R11" s="54"/>
      <c r="S11" s="54"/>
      <c r="T11" s="54"/>
      <c r="U11" s="54"/>
      <c r="V11" s="55"/>
    </row>
    <row r="12" spans="3:22" x14ac:dyDescent="0.35">
      <c r="C12" s="56"/>
      <c r="D12" s="32" t="s">
        <v>41</v>
      </c>
      <c r="E12" s="32"/>
      <c r="F12" s="32"/>
      <c r="G12" s="32"/>
      <c r="H12" s="32"/>
      <c r="I12" s="32" t="s">
        <v>46</v>
      </c>
      <c r="J12" s="49">
        <v>1</v>
      </c>
      <c r="K12" s="49">
        <v>2</v>
      </c>
      <c r="L12" s="49">
        <v>3</v>
      </c>
      <c r="M12" s="49">
        <v>4</v>
      </c>
      <c r="N12" s="49">
        <v>5</v>
      </c>
      <c r="O12" s="49">
        <v>6</v>
      </c>
      <c r="P12" s="49">
        <v>7</v>
      </c>
      <c r="Q12" s="49">
        <v>8</v>
      </c>
      <c r="R12" s="49">
        <v>9</v>
      </c>
      <c r="S12" s="49">
        <v>10</v>
      </c>
      <c r="T12" s="49">
        <v>11</v>
      </c>
      <c r="U12" s="49">
        <v>12</v>
      </c>
      <c r="V12" s="57"/>
    </row>
    <row r="13" spans="3:22" x14ac:dyDescent="0.35">
      <c r="C13" s="56"/>
      <c r="D13" s="32" t="s">
        <v>40</v>
      </c>
      <c r="E13" s="32"/>
      <c r="F13" s="32" t="s">
        <v>46</v>
      </c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57"/>
    </row>
    <row r="14" spans="3:22" x14ac:dyDescent="0.35">
      <c r="C14" s="56"/>
      <c r="D14" s="32" t="s">
        <v>39</v>
      </c>
      <c r="E14" s="32"/>
      <c r="F14" s="32" t="s">
        <v>85</v>
      </c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57"/>
    </row>
    <row r="15" spans="3:22" x14ac:dyDescent="0.35">
      <c r="C15" s="56"/>
      <c r="D15" s="32" t="s">
        <v>42</v>
      </c>
      <c r="E15" s="32"/>
      <c r="F15" s="32"/>
      <c r="G15" s="32"/>
      <c r="H15" s="32"/>
      <c r="I15" s="32" t="s">
        <v>50</v>
      </c>
      <c r="J15" s="51">
        <v>100</v>
      </c>
      <c r="K15" s="51">
        <v>100</v>
      </c>
      <c r="L15" s="51">
        <v>100</v>
      </c>
      <c r="M15" s="51">
        <v>100</v>
      </c>
      <c r="N15" s="51">
        <v>100</v>
      </c>
      <c r="O15" s="51">
        <v>110</v>
      </c>
      <c r="P15" s="51"/>
      <c r="Q15" s="51"/>
      <c r="R15" s="51"/>
      <c r="S15" s="51"/>
      <c r="T15" s="51"/>
      <c r="U15" s="51"/>
      <c r="V15" s="57"/>
    </row>
    <row r="16" spans="3:22" x14ac:dyDescent="0.35">
      <c r="C16" s="56"/>
      <c r="D16" s="32" t="s">
        <v>44</v>
      </c>
      <c r="E16" s="32"/>
      <c r="F16" s="32"/>
      <c r="G16" s="32"/>
      <c r="H16" s="32"/>
      <c r="I16" s="32"/>
      <c r="J16" s="76">
        <f>J17</f>
        <v>9</v>
      </c>
      <c r="K16" s="76">
        <f t="shared" ref="K16:O16" si="0">J16+K17</f>
        <v>20</v>
      </c>
      <c r="L16" s="76">
        <f t="shared" si="0"/>
        <v>28</v>
      </c>
      <c r="M16" s="76">
        <f t="shared" si="0"/>
        <v>37</v>
      </c>
      <c r="N16" s="76">
        <f t="shared" si="0"/>
        <v>46</v>
      </c>
      <c r="O16" s="76">
        <f t="shared" si="0"/>
        <v>54</v>
      </c>
      <c r="P16" s="76"/>
      <c r="Q16" s="76"/>
      <c r="R16" s="76"/>
      <c r="S16" s="76"/>
      <c r="T16" s="76"/>
      <c r="U16" s="76"/>
      <c r="V16" s="57"/>
    </row>
    <row r="17" spans="3:22" x14ac:dyDescent="0.35">
      <c r="C17" s="56"/>
      <c r="D17" s="32" t="s">
        <v>43</v>
      </c>
      <c r="E17" s="32"/>
      <c r="F17" s="32"/>
      <c r="G17" s="32"/>
      <c r="H17" s="32"/>
      <c r="I17" s="32" t="s">
        <v>53</v>
      </c>
      <c r="J17" s="51">
        <v>9</v>
      </c>
      <c r="K17" s="51">
        <v>11</v>
      </c>
      <c r="L17" s="51">
        <v>8</v>
      </c>
      <c r="M17" s="51">
        <v>9</v>
      </c>
      <c r="N17" s="51">
        <v>9</v>
      </c>
      <c r="O17" s="51">
        <v>8</v>
      </c>
      <c r="P17" s="51"/>
      <c r="Q17" s="51"/>
      <c r="R17" s="51"/>
      <c r="S17" s="51"/>
      <c r="T17" s="51"/>
      <c r="U17" s="51"/>
      <c r="V17" s="57"/>
    </row>
    <row r="18" spans="3:22" x14ac:dyDescent="0.35">
      <c r="C18" s="56"/>
      <c r="D18" s="32" t="s">
        <v>48</v>
      </c>
      <c r="E18" s="32"/>
      <c r="F18" s="32"/>
      <c r="G18" s="32"/>
      <c r="H18" s="32"/>
      <c r="I18" s="32" t="s">
        <v>51</v>
      </c>
      <c r="J18" s="76">
        <f>J15-J17</f>
        <v>91</v>
      </c>
      <c r="K18" s="76">
        <f>K15-J17-K17</f>
        <v>80</v>
      </c>
      <c r="L18" s="76">
        <f>L15-J17-K17-L17</f>
        <v>72</v>
      </c>
      <c r="M18" s="76">
        <f>M15-J17-K17-L17-M17</f>
        <v>63</v>
      </c>
      <c r="N18" s="76">
        <f>N15-J17-K17-L17-M17-N17</f>
        <v>54</v>
      </c>
      <c r="O18" s="76">
        <f>O15-J17-K17-L17-M17-N17-O17</f>
        <v>56</v>
      </c>
      <c r="P18" s="76"/>
      <c r="Q18" s="76"/>
      <c r="R18" s="76"/>
      <c r="S18" s="76"/>
      <c r="T18" s="76"/>
      <c r="U18" s="76"/>
      <c r="V18" s="57"/>
    </row>
    <row r="19" spans="3:22" x14ac:dyDescent="0.35">
      <c r="C19" s="56"/>
      <c r="D19" s="32" t="s">
        <v>49</v>
      </c>
      <c r="E19" s="32"/>
      <c r="F19" s="32"/>
      <c r="G19" s="32"/>
      <c r="H19" s="32"/>
      <c r="I19" s="32" t="s">
        <v>52</v>
      </c>
      <c r="J19" s="77">
        <f>J18</f>
        <v>91</v>
      </c>
      <c r="K19" s="77">
        <f t="shared" ref="K19:O19" si="1">K18</f>
        <v>80</v>
      </c>
      <c r="L19" s="77">
        <f t="shared" si="1"/>
        <v>72</v>
      </c>
      <c r="M19" s="77">
        <f t="shared" si="1"/>
        <v>63</v>
      </c>
      <c r="N19" s="77">
        <f t="shared" si="1"/>
        <v>54</v>
      </c>
      <c r="O19" s="77">
        <f t="shared" si="1"/>
        <v>56</v>
      </c>
      <c r="P19" s="77"/>
      <c r="Q19" s="77"/>
      <c r="R19" s="77"/>
      <c r="S19" s="77"/>
      <c r="T19" s="77"/>
      <c r="U19" s="77"/>
      <c r="V19" s="57"/>
    </row>
    <row r="20" spans="3:22" x14ac:dyDescent="0.35">
      <c r="C20" s="72"/>
      <c r="D20" s="73" t="s">
        <v>70</v>
      </c>
      <c r="E20" s="73"/>
      <c r="F20" s="73"/>
      <c r="G20" s="73"/>
      <c r="H20" s="73"/>
      <c r="I20" s="73"/>
      <c r="J20" s="75">
        <f>J17</f>
        <v>9</v>
      </c>
      <c r="K20" s="75">
        <f t="shared" ref="K20:O20" si="2">K17</f>
        <v>11</v>
      </c>
      <c r="L20" s="75">
        <f t="shared" si="2"/>
        <v>8</v>
      </c>
      <c r="M20" s="75">
        <f t="shared" si="2"/>
        <v>9</v>
      </c>
      <c r="N20" s="75">
        <f t="shared" si="2"/>
        <v>9</v>
      </c>
      <c r="O20" s="75">
        <f t="shared" si="2"/>
        <v>8</v>
      </c>
      <c r="P20" s="75"/>
      <c r="Q20" s="75"/>
      <c r="R20" s="75"/>
      <c r="S20" s="75"/>
      <c r="T20" s="75"/>
      <c r="U20" s="75"/>
      <c r="V20" s="74"/>
    </row>
    <row r="21" spans="3:22" x14ac:dyDescent="0.35">
      <c r="C21" s="72"/>
      <c r="D21" s="73" t="s">
        <v>71</v>
      </c>
      <c r="E21" s="73"/>
      <c r="F21" s="73"/>
      <c r="G21" s="73"/>
      <c r="H21" s="73"/>
      <c r="I21" s="73"/>
      <c r="J21" s="75">
        <f>J20/1</f>
        <v>9</v>
      </c>
      <c r="K21" s="75">
        <f>(J20+K20)/2</f>
        <v>10</v>
      </c>
      <c r="L21" s="75">
        <f>(J20+K20+L20)/3</f>
        <v>9.3333333333333339</v>
      </c>
      <c r="M21" s="75">
        <f>(J20+K20+L20+M20)/4</f>
        <v>9.25</v>
      </c>
      <c r="N21" s="75">
        <f>(J20+K20+L20+M20+N20)/5</f>
        <v>9.1999999999999993</v>
      </c>
      <c r="O21" s="75">
        <f>(J20+K20+L20+M20+N20+O20)/6</f>
        <v>9</v>
      </c>
      <c r="P21" s="75"/>
      <c r="Q21" s="75"/>
      <c r="R21" s="75"/>
      <c r="S21" s="75"/>
      <c r="T21" s="75"/>
      <c r="U21" s="75"/>
      <c r="V21" s="74"/>
    </row>
    <row r="22" spans="3:22" x14ac:dyDescent="0.35">
      <c r="C22" s="72"/>
      <c r="D22" s="73" t="s">
        <v>72</v>
      </c>
      <c r="E22" s="73"/>
      <c r="F22" s="73"/>
      <c r="G22" s="73"/>
      <c r="H22" s="73"/>
      <c r="I22" s="73"/>
      <c r="J22" s="78">
        <f>J15/J21</f>
        <v>11.111111111111111</v>
      </c>
      <c r="K22" s="78">
        <f t="shared" ref="K22:O22" si="3">K15/K21</f>
        <v>10</v>
      </c>
      <c r="L22" s="78">
        <f t="shared" si="3"/>
        <v>10.714285714285714</v>
      </c>
      <c r="M22" s="78">
        <f t="shared" si="3"/>
        <v>10.810810810810811</v>
      </c>
      <c r="N22" s="78">
        <f t="shared" si="3"/>
        <v>10.869565217391305</v>
      </c>
      <c r="O22" s="78">
        <f t="shared" si="3"/>
        <v>12.222222222222221</v>
      </c>
      <c r="P22" s="78"/>
      <c r="Q22" s="78"/>
      <c r="R22" s="78"/>
      <c r="S22" s="78"/>
      <c r="T22" s="78"/>
      <c r="U22" s="78"/>
      <c r="V22" s="74"/>
    </row>
    <row r="23" spans="3:22" ht="15" thickBot="1" x14ac:dyDescent="0.4">
      <c r="C23" s="58"/>
      <c r="D23" s="59"/>
      <c r="E23" s="59"/>
      <c r="F23" s="59"/>
      <c r="G23" s="59"/>
      <c r="H23" s="59"/>
      <c r="I23" s="59"/>
      <c r="J23" s="59"/>
      <c r="K23" s="59"/>
      <c r="L23" s="59"/>
      <c r="M23" s="59"/>
      <c r="N23" s="59"/>
      <c r="O23" s="59"/>
      <c r="P23" s="59"/>
      <c r="Q23" s="59"/>
      <c r="R23" s="59"/>
      <c r="S23" s="59"/>
      <c r="T23" s="59"/>
      <c r="U23" s="59"/>
      <c r="V23" s="60"/>
    </row>
    <row r="43" spans="4:4" x14ac:dyDescent="0.35">
      <c r="D43" s="50"/>
    </row>
  </sheetData>
  <pageMargins left="0.7" right="0.7" top="0.78740157499999996" bottom="0.78740157499999996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W o r k b o o k S t a t e   x m l n s : i = " h t t p : / / w w w . w 3 . o r g / 2 0 0 1 / X M L S c h e m a - i n s t a n c e "   x m l n s = " h t t p : / / s c h e m a s . m i c r o s o f t . c o m / P o w e r B I A d d I n " > < L a s t P r o v i d e d R a n g e N a m e I d > 0 < / L a s t P r o v i d e d R a n g e N a m e I d > < L a s t U s e d G r o u p O b j e c t I d   i : n i l = " t r u e " / > < T i l e s L i s t > < T i l e s / > < / T i l e s L i s t > < / W o r k b o o k S t a t e > 
</file>

<file path=customXml/itemProps1.xml><?xml version="1.0" encoding="utf-8"?>
<ds:datastoreItem xmlns:ds="http://schemas.openxmlformats.org/officeDocument/2006/customXml" ds:itemID="{5474F0E3-2FC1-40C5-8800-AF778FCD37AD}">
  <ds:schemaRefs>
    <ds:schemaRef ds:uri="http://schemas.microsoft.com/PowerBIAdd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2</vt:i4>
      </vt:variant>
    </vt:vector>
  </HeadingPairs>
  <TitlesOfParts>
    <vt:vector size="9" baseType="lpstr">
      <vt:lpstr>Bearbeitungshinweise</vt:lpstr>
      <vt:lpstr>Änderungshistorie</vt:lpstr>
      <vt:lpstr>Burn-Down-Chart (US)</vt:lpstr>
      <vt:lpstr>Burn-Up-Chart (US)</vt:lpstr>
      <vt:lpstr>Burn-Down-Chart (SP)</vt:lpstr>
      <vt:lpstr>Burn-Up-Chart (SP)</vt:lpstr>
      <vt:lpstr>Beispiel Status Sprint 6</vt:lpstr>
      <vt:lpstr>Änderungshistorie!Druckbereich</vt:lpstr>
      <vt:lpstr>Bearbeitungshinweise!Druckbereich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2023-10-12T20:06:01Z</dcterms:modified>
</cp:coreProperties>
</file>